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nson\Documents\Biologics\Round Robin\NISTmAb\data\"/>
    </mc:Choice>
  </mc:AlternateContent>
  <bookViews>
    <workbookView xWindow="0" yWindow="0" windowWidth="7740" windowHeight="3855" tabRatio="906"/>
  </bookViews>
  <sheets>
    <sheet name="Exp Codes" sheetId="9" r:id="rId1"/>
    <sheet name="1247" sheetId="24" r:id="rId2"/>
    <sheet name="1894" sheetId="1" r:id="rId3"/>
    <sheet name="2146" sheetId="22" r:id="rId4"/>
    <sheet name="2461" sheetId="3" r:id="rId5"/>
    <sheet name="2974" sheetId="2" r:id="rId6"/>
    <sheet name="3655" sheetId="27" r:id="rId7"/>
    <sheet name="3676" sheetId="31" r:id="rId8"/>
    <sheet name="3897" sheetId="6" r:id="rId9"/>
    <sheet name="4233" sheetId="5" r:id="rId10"/>
    <sheet name="4533" sheetId="30" r:id="rId11"/>
    <sheet name="5417" sheetId="14" r:id="rId12"/>
    <sheet name="5422" sheetId="4" r:id="rId13"/>
    <sheet name="5479" sheetId="19" r:id="rId14"/>
    <sheet name="5487" sheetId="21" r:id="rId15"/>
    <sheet name="6211" sheetId="17" r:id="rId16"/>
    <sheet name="6272" sheetId="23" r:id="rId17"/>
    <sheet name="6324" sheetId="11" r:id="rId18"/>
    <sheet name="7244" sheetId="29" r:id="rId19"/>
    <sheet name="7425" sheetId="18" r:id="rId20"/>
    <sheet name="8179" sheetId="28" r:id="rId21"/>
    <sheet name="8473" sheetId="15" r:id="rId22"/>
    <sheet name="8495" sheetId="16" r:id="rId23"/>
    <sheet name="8543" sheetId="20" r:id="rId24"/>
    <sheet name="8822" sheetId="8" r:id="rId25"/>
    <sheet name="9516" sheetId="12" r:id="rId26"/>
    <sheet name="9936" sheetId="7" r:id="rId27"/>
    <sheet name="9963" sheetId="13" r:id="rId28"/>
    <sheet name="9966" sheetId="26" r:id="rId29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9" l="1"/>
  <c r="AE30" i="9"/>
  <c r="AE29" i="9"/>
  <c r="AE28" i="9"/>
  <c r="AE27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4" i="9"/>
  <c r="AE13" i="9"/>
  <c r="AE12" i="9"/>
  <c r="AE11" i="9"/>
  <c r="AE10" i="9"/>
  <c r="AE9" i="9"/>
  <c r="AE8" i="9"/>
  <c r="AE7" i="9"/>
  <c r="AE6" i="9"/>
  <c r="AE5" i="9"/>
  <c r="AE4" i="9"/>
  <c r="AE3" i="9"/>
  <c r="AE31" i="9"/>
  <c r="Q3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R3" i="9"/>
  <c r="R4" i="9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S3" i="9"/>
  <c r="S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T3" i="9"/>
  <c r="T4" i="9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U3" i="9"/>
  <c r="U4" i="9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V3" i="9"/>
  <c r="V4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W3" i="9"/>
  <c r="W4" i="9"/>
  <c r="W5" i="9"/>
  <c r="W6" i="9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X3" i="9"/>
  <c r="X4" i="9"/>
  <c r="X5" i="9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Y3" i="9"/>
  <c r="Y4" i="9"/>
  <c r="Y5" i="9"/>
  <c r="Y6" i="9"/>
  <c r="Y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Z3" i="9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AA3" i="9"/>
  <c r="AA4" i="9"/>
  <c r="AA5" i="9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B3" i="9"/>
  <c r="AB4" i="9"/>
  <c r="AB5" i="9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C3" i="9"/>
  <c r="AC4" i="9"/>
  <c r="AC5" i="9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D3" i="9"/>
  <c r="AD4" i="9"/>
  <c r="AD5" i="9"/>
  <c r="AD6" i="9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F3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G3" i="9"/>
  <c r="AG4" i="9"/>
  <c r="AG5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P3" i="9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B4" i="9"/>
  <c r="B5" i="9"/>
  <c r="B6" i="9"/>
  <c r="B7" i="9"/>
  <c r="B9" i="9"/>
  <c r="B10" i="9"/>
  <c r="B20" i="9"/>
  <c r="B19" i="9"/>
  <c r="B18" i="9"/>
  <c r="B12" i="9"/>
  <c r="B13" i="9"/>
  <c r="B14" i="9"/>
  <c r="B15" i="9"/>
  <c r="B17" i="9"/>
  <c r="B16" i="9"/>
  <c r="C22" i="9"/>
  <c r="B3" i="9"/>
  <c r="C23" i="9"/>
  <c r="C24" i="9"/>
</calcChain>
</file>

<file path=xl/sharedStrings.xml><?xml version="1.0" encoding="utf-8"?>
<sst xmlns="http://schemas.openxmlformats.org/spreadsheetml/2006/main" count="3226" uniqueCount="806">
  <si>
    <t>Data Identity</t>
  </si>
  <si>
    <t>Sampling Schedule</t>
  </si>
  <si>
    <t>Field Strength (MHz)</t>
  </si>
  <si>
    <t>Key</t>
  </si>
  <si>
    <t>randomized code assigned by NAPT</t>
  </si>
  <si>
    <t>Exp. Number</t>
  </si>
  <si>
    <t>Exp Type</t>
  </si>
  <si>
    <t>SSS</t>
  </si>
  <si>
    <t>Sample</t>
  </si>
  <si>
    <t>Comments</t>
  </si>
  <si>
    <t>Participant Code</t>
  </si>
  <si>
    <t>US</t>
  </si>
  <si>
    <t>Temperature (K)</t>
  </si>
  <si>
    <t>NIST-Fab</t>
  </si>
  <si>
    <r>
      <rPr>
        <vertAlign val="superscript"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>N,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 gHSQC</t>
    </r>
  </si>
  <si>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C,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 gHSQC</t>
    </r>
  </si>
  <si>
    <t>2974-002</t>
  </si>
  <si>
    <t>2974-001</t>
  </si>
  <si>
    <t>2974-004</t>
  </si>
  <si>
    <t>64 scans</t>
  </si>
  <si>
    <t>980 scans</t>
  </si>
  <si>
    <t>2974-007</t>
  </si>
  <si>
    <t>NMR2461-101</t>
  </si>
  <si>
    <t>NMR2461-102</t>
  </si>
  <si>
    <t>NMR2461-103</t>
  </si>
  <si>
    <t>NMR2461-104</t>
  </si>
  <si>
    <t>NMR2461-105</t>
  </si>
  <si>
    <t>NMR2461-106</t>
  </si>
  <si>
    <t>NMR2461-107</t>
  </si>
  <si>
    <t>NMR2461-108</t>
  </si>
  <si>
    <t>ns = 128</t>
  </si>
  <si>
    <t>ns = 64</t>
  </si>
  <si>
    <t>Sched 1</t>
  </si>
  <si>
    <t>sched 2, 800 MHz</t>
  </si>
  <si>
    <t>ns = 384</t>
  </si>
  <si>
    <t>5422-101</t>
  </si>
  <si>
    <t>5422-102</t>
  </si>
  <si>
    <t>5422-103</t>
  </si>
  <si>
    <t>5422-104</t>
  </si>
  <si>
    <t>5422-105</t>
  </si>
  <si>
    <t>5422-106</t>
  </si>
  <si>
    <t>5422-107</t>
  </si>
  <si>
    <t>5422-108</t>
  </si>
  <si>
    <t>ns = 80</t>
  </si>
  <si>
    <t>ns = 32</t>
  </si>
  <si>
    <t>sched 2, 600 MHz</t>
  </si>
  <si>
    <t>ns = 300</t>
  </si>
  <si>
    <t>4233-101</t>
  </si>
  <si>
    <t>4233-102</t>
  </si>
  <si>
    <t>4233-103</t>
  </si>
  <si>
    <t>4233-104</t>
  </si>
  <si>
    <t>4233-105</t>
  </si>
  <si>
    <t>4233-106</t>
  </si>
  <si>
    <t>4233-107</t>
  </si>
  <si>
    <t>4233-108</t>
  </si>
  <si>
    <t>ns = 256</t>
  </si>
  <si>
    <t>sched 2, 700 MHz</t>
  </si>
  <si>
    <t>Field (MHz)</t>
  </si>
  <si>
    <t>4233-109</t>
  </si>
  <si>
    <t>4233-110</t>
  </si>
  <si>
    <t>4233-111</t>
  </si>
  <si>
    <t>4233-112</t>
  </si>
  <si>
    <t>4233-113</t>
  </si>
  <si>
    <t>4233-114</t>
  </si>
  <si>
    <t>4233-115</t>
  </si>
  <si>
    <t>4233-116</t>
  </si>
  <si>
    <t>4233-117</t>
  </si>
  <si>
    <t>4233-118</t>
  </si>
  <si>
    <t>4233-119</t>
  </si>
  <si>
    <t>4233-120</t>
  </si>
  <si>
    <t>4233-121</t>
  </si>
  <si>
    <t>4233-122</t>
  </si>
  <si>
    <t>4233-123</t>
  </si>
  <si>
    <t>4233-124</t>
  </si>
  <si>
    <t>4233-125</t>
  </si>
  <si>
    <t>4233-126</t>
  </si>
  <si>
    <t>4233-127</t>
  </si>
  <si>
    <t>4233-128</t>
  </si>
  <si>
    <t>4233-129</t>
  </si>
  <si>
    <t>4233-130</t>
  </si>
  <si>
    <t>4233-131</t>
  </si>
  <si>
    <t>4233-132</t>
  </si>
  <si>
    <t>4233-133</t>
  </si>
  <si>
    <t>custom NUS</t>
  </si>
  <si>
    <t>4233-134</t>
  </si>
  <si>
    <t>4233-135</t>
  </si>
  <si>
    <t>4233-136</t>
  </si>
  <si>
    <t>4233-137</t>
  </si>
  <si>
    <t>4233-138</t>
  </si>
  <si>
    <t>4233-139</t>
  </si>
  <si>
    <t>4233-140</t>
  </si>
  <si>
    <t>4233-141</t>
  </si>
  <si>
    <t>4233-142</t>
  </si>
  <si>
    <t>4233-143</t>
  </si>
  <si>
    <t>4233-144</t>
  </si>
  <si>
    <t>4233-145</t>
  </si>
  <si>
    <t>4233-146</t>
  </si>
  <si>
    <t>4233-147</t>
  </si>
  <si>
    <t>4233-148</t>
  </si>
  <si>
    <t>4233-149</t>
  </si>
  <si>
    <t>4233-150</t>
  </si>
  <si>
    <t>4233-151</t>
  </si>
  <si>
    <t>4233-152</t>
  </si>
  <si>
    <t>4233-153</t>
  </si>
  <si>
    <t>4233-154</t>
  </si>
  <si>
    <t>4233-155</t>
  </si>
  <si>
    <t>4233-156</t>
  </si>
  <si>
    <t>4233-157</t>
  </si>
  <si>
    <t>4233-158</t>
  </si>
  <si>
    <t>4233-159</t>
  </si>
  <si>
    <t>4233-160</t>
  </si>
  <si>
    <t>4233-161</t>
  </si>
  <si>
    <t>4233-162</t>
  </si>
  <si>
    <t>4233-163</t>
  </si>
  <si>
    <t>4233-164</t>
  </si>
  <si>
    <t>4233-165</t>
  </si>
  <si>
    <t>4233-166</t>
  </si>
  <si>
    <t>4233-167</t>
  </si>
  <si>
    <t>4233-168</t>
  </si>
  <si>
    <t xml:space="preserve"> 4233-169</t>
  </si>
  <si>
    <t xml:space="preserve"> 4233-170</t>
  </si>
  <si>
    <t>4233-171</t>
  </si>
  <si>
    <t>4233-173</t>
  </si>
  <si>
    <t>4233-172</t>
  </si>
  <si>
    <t>4233-174</t>
  </si>
  <si>
    <t>4233-175</t>
  </si>
  <si>
    <t>4233-176</t>
  </si>
  <si>
    <t>4233-177</t>
  </si>
  <si>
    <t>4233-178</t>
  </si>
  <si>
    <t>4233-179</t>
  </si>
  <si>
    <t>4233-180</t>
  </si>
  <si>
    <t>4233-181</t>
  </si>
  <si>
    <t>4233-182</t>
  </si>
  <si>
    <t>4233-183</t>
  </si>
  <si>
    <t>4233-184</t>
  </si>
  <si>
    <t>4233-185</t>
  </si>
  <si>
    <t>4233-187</t>
  </si>
  <si>
    <t>4233-188</t>
  </si>
  <si>
    <t>3897-001</t>
  </si>
  <si>
    <t>3897-002</t>
  </si>
  <si>
    <t>3897-003</t>
  </si>
  <si>
    <t>3897-004</t>
  </si>
  <si>
    <t>3897-005</t>
  </si>
  <si>
    <t>3897-007</t>
  </si>
  <si>
    <t>3897-006</t>
  </si>
  <si>
    <t>3897-008</t>
  </si>
  <si>
    <t>ns = 192</t>
  </si>
  <si>
    <t>ns = 320</t>
  </si>
  <si>
    <t>3897-009</t>
  </si>
  <si>
    <t>3897-010</t>
  </si>
  <si>
    <t>3897-011</t>
  </si>
  <si>
    <t>3897-012</t>
  </si>
  <si>
    <t>3897-013</t>
  </si>
  <si>
    <t>3897-014</t>
  </si>
  <si>
    <t>3897-015</t>
  </si>
  <si>
    <t>3897-016</t>
  </si>
  <si>
    <t>sched 2, 500 MHz</t>
  </si>
  <si>
    <t>ns = 400</t>
  </si>
  <si>
    <t>3897-017</t>
  </si>
  <si>
    <t>3897-018</t>
  </si>
  <si>
    <t>3897-019</t>
  </si>
  <si>
    <t>3897-020</t>
  </si>
  <si>
    <t>3897-021</t>
  </si>
  <si>
    <t>3897-022</t>
  </si>
  <si>
    <t>3897-023</t>
  </si>
  <si>
    <t>3897-024</t>
  </si>
  <si>
    <t>9936-001</t>
  </si>
  <si>
    <t>9936-002</t>
  </si>
  <si>
    <t>9936-006</t>
  </si>
  <si>
    <t>9936-007</t>
  </si>
  <si>
    <t>9936-008</t>
  </si>
  <si>
    <t>9936-009</t>
  </si>
  <si>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C,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 gHSQC</t>
    </r>
  </si>
  <si>
    <t>8822-007</t>
  </si>
  <si>
    <t>8822-008</t>
  </si>
  <si>
    <t>8822-009</t>
  </si>
  <si>
    <t>8822-010</t>
  </si>
  <si>
    <t>8822-011</t>
  </si>
  <si>
    <t>8822-012</t>
  </si>
  <si>
    <t>8822-013</t>
  </si>
  <si>
    <t>8822-014</t>
  </si>
  <si>
    <t>8822-015</t>
  </si>
  <si>
    <t>8822-016</t>
  </si>
  <si>
    <t>8822-017</t>
  </si>
  <si>
    <t>8822-018</t>
  </si>
  <si>
    <t>8822-019</t>
  </si>
  <si>
    <t>8822-020</t>
  </si>
  <si>
    <t>8822-021</t>
  </si>
  <si>
    <t>8822-022</t>
  </si>
  <si>
    <t>8822-023</t>
  </si>
  <si>
    <t>8822-024</t>
  </si>
  <si>
    <t>8822-025</t>
  </si>
  <si>
    <t>8822-026</t>
  </si>
  <si>
    <t>8822-027</t>
  </si>
  <si>
    <t>8822-028</t>
  </si>
  <si>
    <t>8822-029</t>
  </si>
  <si>
    <t>8822-030</t>
  </si>
  <si>
    <t>8822-031</t>
  </si>
  <si>
    <t>8822-032</t>
  </si>
  <si>
    <t>8822-033</t>
  </si>
  <si>
    <t>8822-034</t>
  </si>
  <si>
    <t>8822-035</t>
  </si>
  <si>
    <t>8822-036</t>
  </si>
  <si>
    <t>8822-037</t>
  </si>
  <si>
    <t>8822-038</t>
  </si>
  <si>
    <t>8822-039</t>
  </si>
  <si>
    <t>8822-040</t>
  </si>
  <si>
    <t>8822-041</t>
  </si>
  <si>
    <t>8822-042</t>
  </si>
  <si>
    <t>8822-043</t>
  </si>
  <si>
    <t>8822-044</t>
  </si>
  <si>
    <t>8822-045</t>
  </si>
  <si>
    <t>8822-046</t>
  </si>
  <si>
    <t>8822-047</t>
  </si>
  <si>
    <t>8822-048</t>
  </si>
  <si>
    <t>8822-049</t>
  </si>
  <si>
    <t>8822-050</t>
  </si>
  <si>
    <t>8822-051</t>
  </si>
  <si>
    <t>8822-052</t>
  </si>
  <si>
    <t>8822-053</t>
  </si>
  <si>
    <t>8822-054</t>
  </si>
  <si>
    <t>8822-055</t>
  </si>
  <si>
    <t>8822-056</t>
  </si>
  <si>
    <t>8822-057</t>
  </si>
  <si>
    <t>8822-058</t>
  </si>
  <si>
    <t>8822-059</t>
  </si>
  <si>
    <t>8822-060</t>
  </si>
  <si>
    <t>8822-061</t>
  </si>
  <si>
    <t>8822-062</t>
  </si>
  <si>
    <t>8822-063</t>
  </si>
  <si>
    <t>8822-064</t>
  </si>
  <si>
    <t>8822-065</t>
  </si>
  <si>
    <t>8822-066</t>
  </si>
  <si>
    <t>8822-067</t>
  </si>
  <si>
    <t>8822-068</t>
  </si>
  <si>
    <t>8822-069</t>
  </si>
  <si>
    <t>8822-070</t>
  </si>
  <si>
    <t>E2B</t>
  </si>
  <si>
    <t>Sched 2,900</t>
  </si>
  <si>
    <t>E1C</t>
  </si>
  <si>
    <t>hsqcfpf3gpphwg</t>
  </si>
  <si>
    <t>sfhmqcf3gpph, Pc9.90 excitation pulse: 1500 us; Reburp.1000 180 pulse = 1162 us; bandwidth 5.55 ppm; cnst19 = 8.25 ppm; d1 = 0.4 s; F2 acquisition time = 50 ms</t>
  </si>
  <si>
    <t>2x NS as 8822-007</t>
  </si>
  <si>
    <t>NS 2x from 8822-026</t>
  </si>
  <si>
    <t>1st of 4 experiments before co-addition</t>
  </si>
  <si>
    <t>Sched 2,600</t>
  </si>
  <si>
    <t>sfhmqcf3gpph, Pc9.90 excitation pulse: 2242 us; Reburp.1000 180 pulse = 1385 us; bandwidth 5.58 ppm; cnst19 = 8.25 ppm; d1 = 0.4 s; F2 acquisition time = 50 ms</t>
  </si>
  <si>
    <t>co-addition of 4 experiments</t>
  </si>
  <si>
    <t>Pc9.90 excitation pulse: 2242 us; Reburp.1000 180 pulse = 1385 us; bandwidth 5.58 ppm; cnst19 = 8.25 ppm; d1 = 0.4 s; F2 acquisition time = 50 ms</t>
  </si>
  <si>
    <t>D1A</t>
  </si>
  <si>
    <t>D2A</t>
  </si>
  <si>
    <t>D2B</t>
  </si>
  <si>
    <t>D2C</t>
  </si>
  <si>
    <t>D2D</t>
  </si>
  <si>
    <t>D2E</t>
  </si>
  <si>
    <t>D3A</t>
  </si>
  <si>
    <t>D3B</t>
  </si>
  <si>
    <t>1H,15N-gsHSQC</t>
  </si>
  <si>
    <t>1H,13C-gsHSQC</t>
  </si>
  <si>
    <t>US, 128 pts</t>
  </si>
  <si>
    <t>NUS</t>
  </si>
  <si>
    <t>NUS, NS 2x of D2D</t>
  </si>
  <si>
    <t>US, field dependent (Table 6)</t>
  </si>
  <si>
    <t>US, field dependent (Table 4)</t>
  </si>
  <si>
    <t>Tables fom NMR Study documentation Version 5</t>
  </si>
  <si>
    <t>E2</t>
  </si>
  <si>
    <t>E1A</t>
  </si>
  <si>
    <t>E1B</t>
  </si>
  <si>
    <t>E1</t>
  </si>
  <si>
    <t>Temperature change</t>
  </si>
  <si>
    <t>custom NUS schedule</t>
  </si>
  <si>
    <t>sfhmqc</t>
  </si>
  <si>
    <t>E2A</t>
  </si>
  <si>
    <t>E2C</t>
  </si>
  <si>
    <t>one parameter change from D1A, US only</t>
  </si>
  <si>
    <t>E2N</t>
  </si>
  <si>
    <t>phase sensitive HSQC</t>
  </si>
  <si>
    <t>-S</t>
  </si>
  <si>
    <t>Additional Codes</t>
  </si>
  <si>
    <t>-F</t>
  </si>
  <si>
    <t>-U</t>
  </si>
  <si>
    <t>-N</t>
  </si>
  <si>
    <t>D1A-S-U</t>
  </si>
  <si>
    <t>ns = 64, same settings as exp 101 (D1A-S-U)</t>
  </si>
  <si>
    <t>ns = 64, sfhmqc, pC90  excitation; Reburp refocusing, other settings the same as exp 101 (D1A-S-U)</t>
  </si>
  <si>
    <t>ns = 64, same settings as exp 109 (D1A-S-U)</t>
  </si>
  <si>
    <t>D2A-S-U</t>
  </si>
  <si>
    <t>ns = 64, same settings as exp 102 (D2A-S-U)</t>
  </si>
  <si>
    <t>ns = 64, sfhmqc, pC90  excitation; Reburp refocusing, other settings the same as exp 102 (D2A-S-U); shows 150 MHz 13C frequency</t>
  </si>
  <si>
    <t>ns = 64, sfhmqc, pC120  excitation; Rsnob refocusing, other settings the same as exp 102 (D2A-S-U); shows 150 MHz 13C frequency</t>
  </si>
  <si>
    <t>ns = 64, same settings as exp 110 (D2A-S-U)</t>
  </si>
  <si>
    <t>ns = 64, sfhmqc, pC90  excitation; Reburp refocusing, other settings the same as exp 110 (D2A-S-U)</t>
  </si>
  <si>
    <t>ns = 64, sfhmqc, pC120  excitation; Rsnob refocusing, other settings the same as exp 110 (D2A-S-U)</t>
  </si>
  <si>
    <t>D2B-S-N</t>
  </si>
  <si>
    <t>ns = 64, same settings as exp 103 (D2B-S-N)</t>
  </si>
  <si>
    <t>ns = 64, same settings as exp 111 (D2B-S-N)</t>
  </si>
  <si>
    <t>D2C-S-U</t>
  </si>
  <si>
    <t>ns = 64, sfhmqc, pC90  excitation; Reburp refocusing, other settings the same as exp 104 (D2C-S-U); shows 150 MHz 13C frequency</t>
  </si>
  <si>
    <t>ns = 64, sfhmqc, pC120  excitation; Rsnob refocusing, other settings the same as exp 102 (D2C-S-U); shows 150 MHz 13C frequency</t>
  </si>
  <si>
    <t>D2D-S-N</t>
  </si>
  <si>
    <t>ns = 64, same settings as exp 105 (D2D-S-N)</t>
  </si>
  <si>
    <t>ns = 64, same settings as exp 103 (D2D-S-N)</t>
  </si>
  <si>
    <t>ns = 64, same settings as exp 113 (D2D-S-N)</t>
  </si>
  <si>
    <t>D2E-S-N</t>
  </si>
  <si>
    <t>ns = 128, same settings as exp 106 (D2E-S-N)</t>
  </si>
  <si>
    <t>ns = 128, same settings as exp 103 (D2E-S-N)</t>
  </si>
  <si>
    <t>ns = 128, same settings as exp 114 (D2E-S-N)</t>
  </si>
  <si>
    <t>D3A-F-U</t>
  </si>
  <si>
    <t>D3B-F-N</t>
  </si>
  <si>
    <t>ns = 256, same settings as exp 116 (D3B-F-N)</t>
  </si>
  <si>
    <t>E1C-S-N</t>
  </si>
  <si>
    <t>E1A-S-N</t>
  </si>
  <si>
    <t>E1B-S-U</t>
  </si>
  <si>
    <t>E1B-S-N</t>
  </si>
  <si>
    <t>EXPERIMENT CODE</t>
  </si>
  <si>
    <t>E1C-S-U</t>
  </si>
  <si>
    <t>E2A-S-U</t>
  </si>
  <si>
    <t>E2B-S-U</t>
  </si>
  <si>
    <t>E1C-F-U</t>
  </si>
  <si>
    <t>E2-S-U</t>
  </si>
  <si>
    <t xml:space="preserve"> E1A-S-N</t>
  </si>
  <si>
    <t>8822-071</t>
  </si>
  <si>
    <r>
      <rPr>
        <vertAlign val="superscript"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>N,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 sfHMQC</t>
    </r>
  </si>
  <si>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C,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 sfHMQC</t>
    </r>
  </si>
  <si>
    <r>
      <rPr>
        <vertAlign val="superscript"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>N,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 pHSQC</t>
    </r>
  </si>
  <si>
    <t>ID code is correct</t>
  </si>
  <si>
    <t>sfhmqcf2gpph, Pc9.90 excitation pulse: 2782 us; Reburp.1000 180 pulse = 1785 us; bandwidth 4.50 ppm; cnst19 = 0.00 ppm; d1 = 0.4 s; F2 acquisition time = 50 ms</t>
  </si>
  <si>
    <t>sfhmqcf2gpph, Pc9.90 excitation pulse: 1878 us; Reburp.1000 180 pulse = 1453 us; bandwidth 4.44 ppm; cnst19 = 0.00 ppm; d1 = 0.4 s; F2 acquisition time = 50 ms</t>
  </si>
  <si>
    <t>E2C-S-U</t>
  </si>
  <si>
    <r>
      <rPr>
        <vertAlign val="super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N,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 gHSQC</t>
    </r>
  </si>
  <si>
    <t>E2N-S-N</t>
  </si>
  <si>
    <t>SSS, Experiment E2b, hsqcfpf3gpphwg, d1 = 1.0s, 298K</t>
  </si>
  <si>
    <t>E2C-F-N</t>
  </si>
  <si>
    <t>second 600 magnet</t>
  </si>
  <si>
    <t>ns = 64, same settings as exp 116 (D3B-F-N); 159&amp;160 have different schedules</t>
  </si>
  <si>
    <t>2974-003</t>
  </si>
  <si>
    <t>2974-008</t>
  </si>
  <si>
    <t>2974-005</t>
  </si>
  <si>
    <t>2974-006</t>
  </si>
  <si>
    <t>D3B-F-U</t>
  </si>
  <si>
    <t>accepted</t>
  </si>
  <si>
    <t>6324-001</t>
  </si>
  <si>
    <t>6324-002</t>
  </si>
  <si>
    <t>6324-003</t>
  </si>
  <si>
    <t>6324-004</t>
  </si>
  <si>
    <t>6324-005</t>
  </si>
  <si>
    <t>6324-006</t>
  </si>
  <si>
    <t>6324-007</t>
  </si>
  <si>
    <t>6324-008</t>
  </si>
  <si>
    <t>ns = 16</t>
  </si>
  <si>
    <t>6324-009</t>
  </si>
  <si>
    <t>6324-010</t>
  </si>
  <si>
    <t>6324-011</t>
  </si>
  <si>
    <t>6324-012</t>
  </si>
  <si>
    <t>6324-013</t>
  </si>
  <si>
    <t>6324-014</t>
  </si>
  <si>
    <t>6324-015</t>
  </si>
  <si>
    <t>6324-016</t>
  </si>
  <si>
    <t>6324-017</t>
  </si>
  <si>
    <t>6324-018</t>
  </si>
  <si>
    <t>6324-019</t>
  </si>
  <si>
    <t>6324-020</t>
  </si>
  <si>
    <t>Sched 2, 600 MHz</t>
  </si>
  <si>
    <t>6324-021</t>
  </si>
  <si>
    <t>6324-022</t>
  </si>
  <si>
    <t>6324-023</t>
  </si>
  <si>
    <t>E1A-F-N</t>
  </si>
  <si>
    <t>9516-003</t>
  </si>
  <si>
    <t>700 MHz</t>
  </si>
  <si>
    <t>9516-005</t>
  </si>
  <si>
    <t>9516-006</t>
  </si>
  <si>
    <t>Sched 2, 700 MHz</t>
  </si>
  <si>
    <t>9516-008</t>
  </si>
  <si>
    <t>9963-001</t>
  </si>
  <si>
    <t>ns = 20</t>
  </si>
  <si>
    <t>9963-002</t>
  </si>
  <si>
    <t>9963-003</t>
  </si>
  <si>
    <t>9963-004</t>
  </si>
  <si>
    <t>9963-005</t>
  </si>
  <si>
    <t>9963-006</t>
  </si>
  <si>
    <t>9963-007</t>
  </si>
  <si>
    <t>ns = 8</t>
  </si>
  <si>
    <t>ns = 48</t>
  </si>
  <si>
    <t>accepted data</t>
  </si>
  <si>
    <t>5417-101</t>
  </si>
  <si>
    <t>5417-102</t>
  </si>
  <si>
    <t>5417-103</t>
  </si>
  <si>
    <t>5417-104</t>
  </si>
  <si>
    <t>5417-105</t>
  </si>
  <si>
    <t>5417-106</t>
  </si>
  <si>
    <t>5417-107</t>
  </si>
  <si>
    <t>5417-108</t>
  </si>
  <si>
    <t>5417-109</t>
  </si>
  <si>
    <t>5417-110</t>
  </si>
  <si>
    <t>5417-111</t>
  </si>
  <si>
    <t>5417-112</t>
  </si>
  <si>
    <t>5417-113</t>
  </si>
  <si>
    <t>5417-114</t>
  </si>
  <si>
    <t>5417-115</t>
  </si>
  <si>
    <t>5417-116</t>
  </si>
  <si>
    <t>5417-117</t>
  </si>
  <si>
    <t>5417-118</t>
  </si>
  <si>
    <t>5417-119</t>
  </si>
  <si>
    <t>5417-120</t>
  </si>
  <si>
    <t>ns = 512</t>
  </si>
  <si>
    <t>ns = 208</t>
  </si>
  <si>
    <t>Sched 2, 750 MHz</t>
  </si>
  <si>
    <t>8473-001</t>
  </si>
  <si>
    <t>8473-002</t>
  </si>
  <si>
    <t>8473-003</t>
  </si>
  <si>
    <t>8473-004</t>
  </si>
  <si>
    <t>8473-005</t>
  </si>
  <si>
    <t>8473-006</t>
  </si>
  <si>
    <t>8473-007</t>
  </si>
  <si>
    <t>8473-008</t>
  </si>
  <si>
    <t>D2C-S-N</t>
  </si>
  <si>
    <t>US, field dependent, 25ms acquisition (Table 6)</t>
  </si>
  <si>
    <t>8495-001</t>
  </si>
  <si>
    <t>8495-002</t>
  </si>
  <si>
    <t>8495-003</t>
  </si>
  <si>
    <t>8495-004</t>
  </si>
  <si>
    <t>8495-005</t>
  </si>
  <si>
    <t>Sched 1, 700 MHz</t>
  </si>
  <si>
    <t>8495-006</t>
  </si>
  <si>
    <t>8495-007</t>
  </si>
  <si>
    <t>8495-008</t>
  </si>
  <si>
    <t>8495-009</t>
  </si>
  <si>
    <t>900 MHz</t>
  </si>
  <si>
    <t>8495-010</t>
  </si>
  <si>
    <t>8495-011</t>
  </si>
  <si>
    <t>8495-012</t>
  </si>
  <si>
    <t>8495-013</t>
  </si>
  <si>
    <t>8495-014</t>
  </si>
  <si>
    <t>Sched 1, 900 MHz</t>
  </si>
  <si>
    <t>Sched 2, 900 MHz</t>
  </si>
  <si>
    <t>8495-015</t>
  </si>
  <si>
    <t>ns = 256, '13C_HSQC_analog_Exp_2A</t>
  </si>
  <si>
    <t>8495-016</t>
  </si>
  <si>
    <t>ns = 256, '13C_HSQC_analog_Exp_2B</t>
  </si>
  <si>
    <t>8495-017</t>
  </si>
  <si>
    <t>8495-018</t>
  </si>
  <si>
    <t>E1-F-U</t>
  </si>
  <si>
    <t>E1-F-N</t>
  </si>
  <si>
    <t>8495-019</t>
  </si>
  <si>
    <t>8495-020</t>
  </si>
  <si>
    <t>8495-021</t>
  </si>
  <si>
    <t>one parameter change from experiments D; if NUS, NIST NUS schedule used</t>
  </si>
  <si>
    <t>800 MHz</t>
  </si>
  <si>
    <t>ns = 96</t>
  </si>
  <si>
    <t>Sched 2, 800 MHz</t>
  </si>
  <si>
    <t>9516-001</t>
  </si>
  <si>
    <t>9516-002</t>
  </si>
  <si>
    <t>9516-004</t>
  </si>
  <si>
    <t>9516-007</t>
  </si>
  <si>
    <t>7425-001</t>
  </si>
  <si>
    <t>7425-002</t>
  </si>
  <si>
    <t>7425-003</t>
  </si>
  <si>
    <t>7425-004</t>
  </si>
  <si>
    <t>7425-005</t>
  </si>
  <si>
    <t>7425-006</t>
  </si>
  <si>
    <t>7425-007</t>
  </si>
  <si>
    <t>7425-008</t>
  </si>
  <si>
    <t>7425-009</t>
  </si>
  <si>
    <t>7425-010</t>
  </si>
  <si>
    <t>7425-011</t>
  </si>
  <si>
    <t>7425-012</t>
  </si>
  <si>
    <t>7425-013</t>
  </si>
  <si>
    <t>7425-014</t>
  </si>
  <si>
    <t>7425-015</t>
  </si>
  <si>
    <t>7425-016</t>
  </si>
  <si>
    <t>ns = 256, same settings as exp 107(D3B-F-N)</t>
  </si>
  <si>
    <t>ns = 64; same settings as exp D3B</t>
  </si>
  <si>
    <t xml:space="preserve"> Sched 2, 600 MHz</t>
  </si>
  <si>
    <t>ns = 64,  Option: sofasthmqc-13C,TD=226,Excite=Pc_90degree,Refoc=Reburp, settings as "2C"</t>
  </si>
  <si>
    <t>ns = 64,  Option:  sofasthmqc-13C,TD=226,Excite=Pc_120degree,Refoc=Rsnob, settings as "2C"</t>
  </si>
  <si>
    <t>ns = 128,  Option:sofasthmqc-13C, Excite=Pc_90degree,Refoc=Reburp, TD=128 as in "2A"</t>
  </si>
  <si>
    <t>ns = 64, 4x less scans than exp 115, comment file listed as E1B, re-labeled as D3B</t>
  </si>
  <si>
    <t>ns = 256, same settings as exp 115, comment file listed as E1B, re-labeled as D3B</t>
  </si>
  <si>
    <t>ns = 64, NUS list=Bruker's default, 128 reconstructed points in 13C</t>
  </si>
  <si>
    <t>ns = 64, NUS list=Bruker's default</t>
  </si>
  <si>
    <t>ns = 128, NUS list=Bruker's default, settings as in "2E"</t>
  </si>
  <si>
    <t>ns = 64, other acquisition parameters the same as D1A</t>
  </si>
  <si>
    <t>ns = 128, sfhmqc,   Excite=Pc_90degree,Refoc=Reburp, TD=226 as in "3A"</t>
  </si>
  <si>
    <t xml:space="preserve">ns = 256,   Option: sofasthmqc-13C, Excite=Pc_90degree,Refoc=Reburp, TD=128 as in "2A", NS=256; </t>
  </si>
  <si>
    <t>ns = 256, sfhmqc, pC90  excitation; Reburp refocusing, other settings the same as exp 115 (D3A-F-U), TD = 226</t>
  </si>
  <si>
    <t xml:space="preserve"> E1A-F-N</t>
  </si>
  <si>
    <t>ns = 64, NUS list=Bruker's default, settings as in "2D"</t>
  </si>
  <si>
    <t>ns = 64, NUS list=SineBurst(RobPower's), settings as in "2B"</t>
  </si>
  <si>
    <t>ns = 64, NUS list=SineBurst(RobPower's), settings as in "2D"</t>
  </si>
  <si>
    <t>ns = 128, NUS list=SineBurst(RobPower's), settings as in "2E"</t>
  </si>
  <si>
    <t>ns = 128,  NUS list=SineGap(RobPower's), settings as in "2E"</t>
  </si>
  <si>
    <t>ns = 64, NUS list=SineGap(RobPower's), settings as in "2D"</t>
  </si>
  <si>
    <t>SineBurst(Rob Power) NUS</t>
  </si>
  <si>
    <t>4233-186</t>
  </si>
  <si>
    <t>SineGap(Rob Power) NUS</t>
  </si>
  <si>
    <t>ns = 64, NUS list=SineGap(RobPower's), settings as in "2B"</t>
  </si>
  <si>
    <t>E1B-F-N</t>
  </si>
  <si>
    <t xml:space="preserve">ns = 64, sfhmqc, pC120  excitation; Rsnob refocusing, </t>
  </si>
  <si>
    <t>Accepted</t>
  </si>
  <si>
    <t>ACCEPTED</t>
  </si>
  <si>
    <t>600 MHz</t>
  </si>
  <si>
    <t>5479-101</t>
  </si>
  <si>
    <t>5479-102</t>
  </si>
  <si>
    <t>5479-103</t>
  </si>
  <si>
    <t>5479-104</t>
  </si>
  <si>
    <t>5479-105</t>
  </si>
  <si>
    <t>5479-106</t>
  </si>
  <si>
    <t>5479-107</t>
  </si>
  <si>
    <t>5479-108</t>
  </si>
  <si>
    <t>5479-109</t>
  </si>
  <si>
    <t>5479-110</t>
  </si>
  <si>
    <t>8543-001</t>
  </si>
  <si>
    <t>8543-002</t>
  </si>
  <si>
    <t>8543-003</t>
  </si>
  <si>
    <t>8543-004</t>
  </si>
  <si>
    <t>8543-005</t>
  </si>
  <si>
    <t>8543-006</t>
  </si>
  <si>
    <t>8543-007</t>
  </si>
  <si>
    <t>8543-008</t>
  </si>
  <si>
    <t>8543-009</t>
  </si>
  <si>
    <t>ns = 224</t>
  </si>
  <si>
    <t>5487-001</t>
  </si>
  <si>
    <t>5487-002</t>
  </si>
  <si>
    <t>5487-003</t>
  </si>
  <si>
    <t>5487-004</t>
  </si>
  <si>
    <t>5487-005</t>
  </si>
  <si>
    <t>5487-006</t>
  </si>
  <si>
    <t>5487-007</t>
  </si>
  <si>
    <t>5487-008</t>
  </si>
  <si>
    <t>850 MHz</t>
  </si>
  <si>
    <t>ns =384</t>
  </si>
  <si>
    <t>2146-001</t>
  </si>
  <si>
    <t>2146-002</t>
  </si>
  <si>
    <t>2146-003</t>
  </si>
  <si>
    <t>2146-004</t>
  </si>
  <si>
    <t>2146-005</t>
  </si>
  <si>
    <t>2146-006</t>
  </si>
  <si>
    <t>2146-007</t>
  </si>
  <si>
    <t>2146-008</t>
  </si>
  <si>
    <t>Sched 2, 850 MHz</t>
  </si>
  <si>
    <t>6272-001</t>
  </si>
  <si>
    <t>6272-002</t>
  </si>
  <si>
    <t>6272-003</t>
  </si>
  <si>
    <t>6272-004</t>
  </si>
  <si>
    <t>6272-005</t>
  </si>
  <si>
    <t>6272-006</t>
  </si>
  <si>
    <t>6272-007</t>
  </si>
  <si>
    <t>6272-008</t>
  </si>
  <si>
    <t>ns = 2048</t>
  </si>
  <si>
    <t xml:space="preserve"> </t>
  </si>
  <si>
    <t>1247-001</t>
  </si>
  <si>
    <t>1247-002</t>
  </si>
  <si>
    <t>1247-003</t>
  </si>
  <si>
    <t>1247-004</t>
  </si>
  <si>
    <t>1247-005</t>
  </si>
  <si>
    <t>1247-006</t>
  </si>
  <si>
    <t>1247-007</t>
  </si>
  <si>
    <t>1247-008</t>
  </si>
  <si>
    <t>1247-009</t>
  </si>
  <si>
    <t>1247-010</t>
  </si>
  <si>
    <t>ns =256</t>
  </si>
  <si>
    <t>ns =512</t>
  </si>
  <si>
    <t>ns =1024</t>
  </si>
  <si>
    <t>1247-011</t>
  </si>
  <si>
    <t>1247-012</t>
  </si>
  <si>
    <t>NS = 2048</t>
  </si>
  <si>
    <t>9936-003</t>
  </si>
  <si>
    <t>9936-004</t>
  </si>
  <si>
    <t>9936-005</t>
  </si>
  <si>
    <r>
      <t xml:space="preserve">ns = 32, </t>
    </r>
    <r>
      <rPr>
        <sz val="11"/>
        <rFont val="Calibri"/>
        <family val="2"/>
        <scheme val="minor"/>
      </rPr>
      <t xml:space="preserve"> SOFAST-HMQC_using_sfhmqcf2gpph_pulse_sequence,_a_PC9_pulse_with_a_120_deg_flip_angle_and_a_4ppm_bandwidth,_a_REBURB_refocusing_pulse,_a_0.5-sec_relaxation_delay,_and_128_increments</t>
    </r>
  </si>
  <si>
    <r>
      <t xml:space="preserve">ns = 32; </t>
    </r>
    <r>
      <rPr>
        <sz val="11"/>
        <rFont val="Calibri"/>
        <family val="2"/>
        <scheme val="minor"/>
      </rPr>
      <t xml:space="preserve"> SOFAST-HMQC_using_sfhmqcf2gpph_pulse_sequence,_a_PC9_pulse_with_a_90_deg_flip_angle_and_a_4ppm_bandwidth,_a_REBURB_refocusing_pulse,_a_1.0-sec_relaxation_delay,_and_128_increments</t>
    </r>
  </si>
  <si>
    <t>ns = 128,</t>
  </si>
  <si>
    <t>9936-010</t>
  </si>
  <si>
    <t>ns = 1024</t>
  </si>
  <si>
    <t>6272-009</t>
  </si>
  <si>
    <t>6272-010</t>
  </si>
  <si>
    <t>6272-011</t>
  </si>
  <si>
    <t>6272-012</t>
  </si>
  <si>
    <t>6272-013</t>
  </si>
  <si>
    <t>6272-014</t>
  </si>
  <si>
    <t>6272-015</t>
  </si>
  <si>
    <t>6272-016</t>
  </si>
  <si>
    <t>6272-017</t>
  </si>
  <si>
    <t>6272-018</t>
  </si>
  <si>
    <t>6272-019</t>
  </si>
  <si>
    <t>6272-020</t>
  </si>
  <si>
    <t>6272-021</t>
  </si>
  <si>
    <t>ns = 128, CUSTOM NUS SCHEDULE</t>
  </si>
  <si>
    <t>custom, 700 MHz</t>
  </si>
  <si>
    <t>sched 1</t>
  </si>
  <si>
    <t>ns =256, U-15N,_20%-13C_NIST-Fab,_Optional_Exp_1c_(SOFAST-HMQC) using_sfhmqcf2gpph_pulse_sequence,_PC9_with_a_120_deg_flip_angle_and_a_4ppm_bandwid
th,_Rsnob_refocusing_pulse,_and_128_increments;</t>
  </si>
  <si>
    <t>ns =256,Optional_Exp_1c_(SOFAST-HMQC) using_sfhmqcf2gpph_pulse_sequence,_PC9_with_a_120_deg_flip_angle_and_a_4ppm_bandwid
th,_Rsnob_refocusing_pulse,_and_acquisition_time_in_F1_of_25_ms;</t>
  </si>
  <si>
    <r>
      <rPr>
        <vertAlign val="super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N,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 pHSQC</t>
    </r>
  </si>
  <si>
    <r>
      <rPr>
        <vertAlign val="superscript"/>
        <sz val="11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>N,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 sfHMQC</t>
    </r>
  </si>
  <si>
    <t>9966-001</t>
  </si>
  <si>
    <t>9966-002</t>
  </si>
  <si>
    <t>9966-003</t>
  </si>
  <si>
    <t>9966-004</t>
  </si>
  <si>
    <t>9966-005</t>
  </si>
  <si>
    <t>9966-006</t>
  </si>
  <si>
    <t>9966-007</t>
  </si>
  <si>
    <t>ns = 24</t>
  </si>
  <si>
    <t>E1B-F-U</t>
  </si>
  <si>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C,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H sfHMQC</t>
    </r>
  </si>
  <si>
    <t>ns = 64,</t>
  </si>
  <si>
    <t xml:space="preserve">ns = 256, </t>
  </si>
  <si>
    <t xml:space="preserve">ns = 64, </t>
  </si>
  <si>
    <t>ns = 64, 4x less scans than exp 115, listed as E1B in log, re-labeled as D3A</t>
  </si>
  <si>
    <t>ns = 256, listed as E1B in log, re-labeled as D3A</t>
  </si>
  <si>
    <t>15N,1H gHSQC</t>
  </si>
  <si>
    <t>13C,1H gHSQC</t>
  </si>
  <si>
    <t>3655-101</t>
  </si>
  <si>
    <t>3655-102</t>
  </si>
  <si>
    <t>E2-F-U</t>
  </si>
  <si>
    <t>ns = 48, 25 ms acquisition time</t>
  </si>
  <si>
    <t>ns = 24, 25 ms acquisition time</t>
  </si>
  <si>
    <t>Number of spectra</t>
  </si>
  <si>
    <t>Total 1H,13C Spectra</t>
  </si>
  <si>
    <t>Total 1H,15N Spectra</t>
  </si>
  <si>
    <t>TOTAL SPECTRA</t>
  </si>
  <si>
    <t>1H,15N-sfHMQC</t>
  </si>
  <si>
    <t>1H,13C-sfHMQC</t>
  </si>
  <si>
    <t>1H,15N-pHSQC</t>
  </si>
  <si>
    <t>8179-301</t>
  </si>
  <si>
    <t>500 MHz</t>
  </si>
  <si>
    <t>ns = 70</t>
  </si>
  <si>
    <t>ns = 700</t>
  </si>
  <si>
    <t>8179-302</t>
  </si>
  <si>
    <t>8179-303</t>
  </si>
  <si>
    <t>8179-304</t>
  </si>
  <si>
    <t>8179-305</t>
  </si>
  <si>
    <t>8179-306</t>
  </si>
  <si>
    <t>8179-307</t>
  </si>
  <si>
    <t>8179-308</t>
  </si>
  <si>
    <t>8179-309</t>
  </si>
  <si>
    <t>ns = 128, HSQCETF3GPSI</t>
  </si>
  <si>
    <t>8179-310</t>
  </si>
  <si>
    <t>8179-311</t>
  </si>
  <si>
    <t>8179-312</t>
  </si>
  <si>
    <t>8179-313</t>
  </si>
  <si>
    <t>ns = 128, HSQCETGPSI</t>
  </si>
  <si>
    <t>7244-001</t>
  </si>
  <si>
    <t>7244-004</t>
  </si>
  <si>
    <t>7244-002</t>
  </si>
  <si>
    <t>7244-003</t>
  </si>
  <si>
    <t>methanol</t>
  </si>
  <si>
    <t>1D-1H</t>
  </si>
  <si>
    <t>7244-005</t>
  </si>
  <si>
    <t>7244-006</t>
  </si>
  <si>
    <t>7244-007</t>
  </si>
  <si>
    <t>7244-008</t>
  </si>
  <si>
    <t>7244-009</t>
  </si>
  <si>
    <t>7244-010</t>
  </si>
  <si>
    <t>7244-011</t>
  </si>
  <si>
    <t>7244-012</t>
  </si>
  <si>
    <t>7244-013</t>
  </si>
  <si>
    <t>7244-014</t>
  </si>
  <si>
    <t>significant artifacts - vertical stripes throughout spectrum</t>
  </si>
  <si>
    <t>7244-015</t>
  </si>
  <si>
    <t>7244-016</t>
  </si>
  <si>
    <t>7244-017</t>
  </si>
  <si>
    <t>7244-018</t>
  </si>
  <si>
    <t>7244-019</t>
  </si>
  <si>
    <t>7244-020</t>
  </si>
  <si>
    <t>D3A-S-U</t>
  </si>
  <si>
    <t>D3B-S-N</t>
  </si>
  <si>
    <t>6211-401</t>
  </si>
  <si>
    <t>6211-402</t>
  </si>
  <si>
    <t>6211-403</t>
  </si>
  <si>
    <t>6211-404</t>
  </si>
  <si>
    <t>6211-405</t>
  </si>
  <si>
    <t>6211-406</t>
  </si>
  <si>
    <t>6211-407</t>
  </si>
  <si>
    <t>6211-408</t>
  </si>
  <si>
    <t>6211-409</t>
  </si>
  <si>
    <t>6211-410</t>
  </si>
  <si>
    <t>6211-411</t>
  </si>
  <si>
    <t>6211-412</t>
  </si>
  <si>
    <t>custom. 125pts 50% NUS</t>
  </si>
  <si>
    <t>custom, 25 ms, 50%</t>
  </si>
  <si>
    <t>custom. 224pts 50% NUS</t>
  </si>
  <si>
    <t>custom, 136 total pts, 50% NUS</t>
  </si>
  <si>
    <t>custom, 118 total pts, 54.2%</t>
  </si>
  <si>
    <t>custom, 25 ms, 50.5%</t>
  </si>
  <si>
    <t>custom, 25ms, 50 %</t>
  </si>
  <si>
    <t>custom, 118 total pts, 54.2 %</t>
  </si>
  <si>
    <t>custom, 25 ms, 50 %</t>
  </si>
  <si>
    <t>4533-001</t>
  </si>
  <si>
    <t>4533-002</t>
  </si>
  <si>
    <t>4533-003</t>
  </si>
  <si>
    <t>4533-004</t>
  </si>
  <si>
    <t>4533-005</t>
  </si>
  <si>
    <t>4533-006</t>
  </si>
  <si>
    <t>4533-007</t>
  </si>
  <si>
    <t>4533-008</t>
  </si>
  <si>
    <t>1D 1H</t>
  </si>
  <si>
    <t>1D</t>
  </si>
  <si>
    <t>MeOD</t>
  </si>
  <si>
    <t>ns = 272</t>
  </si>
  <si>
    <t>custom, 25 ms, 50 NUS</t>
  </si>
  <si>
    <t>custom, 216 total pts, 52% NUS</t>
  </si>
  <si>
    <t>3676-101</t>
  </si>
  <si>
    <t>3676-102</t>
  </si>
  <si>
    <t>3676-103</t>
  </si>
  <si>
    <t>3676-104</t>
  </si>
  <si>
    <t>3676-105</t>
  </si>
  <si>
    <t>3676-106</t>
  </si>
  <si>
    <t>3676-107</t>
  </si>
  <si>
    <t>Sched 2</t>
  </si>
  <si>
    <t>1247 log files indicate NIST schedules used, but actual NUS schedules are customized</t>
  </si>
  <si>
    <t>used Topspin to generate NUS schedules</t>
  </si>
  <si>
    <t>corrupt dataset</t>
  </si>
  <si>
    <t>NUS, 25ms acquisition</t>
  </si>
  <si>
    <t xml:space="preserve">sfhmqcf3gpph, Pc9.90 excitation pulse: 2242 us; Reburp.1000 180 pulse = 1385 us; bandwidth 5.58 ppm; cnst19 = 8.25 ppm; d1 = 0.4 s; F2 acquisition time = 50 ms; US data </t>
  </si>
  <si>
    <t>custom, 128pts, 50%</t>
  </si>
  <si>
    <t>Partner</t>
  </si>
  <si>
    <t>SUM</t>
  </si>
  <si>
    <t>All peaks can be phased</t>
  </si>
  <si>
    <t>Note: NUS data collected without '0' point. A 360 1st order phase correction is required.</t>
  </si>
  <si>
    <t>1894-101</t>
  </si>
  <si>
    <t>1894-102</t>
  </si>
  <si>
    <t>1894-103</t>
  </si>
  <si>
    <t>1894-104</t>
  </si>
  <si>
    <t>1894-105</t>
  </si>
  <si>
    <t>1894-106</t>
  </si>
  <si>
    <t>1894-107</t>
  </si>
  <si>
    <t>1894-108</t>
  </si>
  <si>
    <t>E2B-F-U</t>
  </si>
  <si>
    <t>dispersive peaks in 1H dimension that cannot be phased</t>
  </si>
  <si>
    <t>ns = 512;</t>
  </si>
  <si>
    <t>ns = 512, Suggested Exp 1, narrow 15N SW</t>
  </si>
  <si>
    <t>ns = 512, Suggested Exp 2, sfHMQC, narrow 15N SW</t>
  </si>
  <si>
    <t>Summary of Experiments</t>
  </si>
  <si>
    <t>Total by Institution</t>
  </si>
  <si>
    <t>3655-103</t>
  </si>
  <si>
    <t>3655-104</t>
  </si>
  <si>
    <t>Custom NUS Schedules</t>
  </si>
  <si>
    <t>used Topspin 3. 5 to generate schedules;NusAMOUNT: 50%; NusJSP: 0; NusT2: 1; NusSEED: 54321</t>
  </si>
  <si>
    <r>
      <t xml:space="preserve">ns =2048, </t>
    </r>
    <r>
      <rPr>
        <u/>
        <sz val="11"/>
        <color theme="1"/>
        <rFont val="Calibri"/>
        <family val="2"/>
        <scheme val="minor"/>
      </rPr>
      <t>exp D3A</t>
    </r>
    <r>
      <rPr>
        <sz val="11"/>
        <color theme="1"/>
        <rFont val="Calibri"/>
        <family val="2"/>
        <scheme val="minor"/>
      </rPr>
      <t>, power outage stopped acquisition after 140 total points; relabeled as E1-type experiment due to reduced resolution</t>
    </r>
  </si>
  <si>
    <r>
      <t xml:space="preserve">ns =2048, </t>
    </r>
    <r>
      <rPr>
        <u/>
        <sz val="11"/>
        <color theme="1"/>
        <rFont val="Calibri"/>
        <family val="2"/>
        <scheme val="minor"/>
      </rPr>
      <t>exp D3A</t>
    </r>
    <r>
      <rPr>
        <sz val="11"/>
        <color theme="1"/>
        <rFont val="Calibri"/>
        <family val="2"/>
        <scheme val="minor"/>
      </rPr>
      <t>, power outage stopped acquisition after 115 total points (truncated to 114 total points); relabeled as E1-type experiment due to reduced resolution</t>
    </r>
  </si>
  <si>
    <t xml:space="preserve">Dispersive peaks in 1H dimension. This is a known hardware problem to the participant for several years. Permission has been granted to use the data. </t>
  </si>
  <si>
    <t xml:space="preserve"> Sparse (Kupce) NUS Sampling</t>
  </si>
  <si>
    <t>CH2 peaks cannot be phased</t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</si>
  <si>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This participant only performed 2 experiments according with the requested parameters.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</si>
  <si>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1H,13C spectra have doublets in 1H dimension</t>
    </r>
  </si>
  <si>
    <t>used Topspin 3.5 to generate Bruker NUS schedules; Also use SineGap and SineBurst algorithms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</si>
  <si>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This partner did not perform any of the required experiments</t>
    </r>
  </si>
  <si>
    <t>NUS scheduled generated in Topspin.</t>
  </si>
  <si>
    <t>ns = 128, Note: performed with shorter sweepwidth in 15N dimension</t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</si>
  <si>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NUS spectra collected on Topspin 2 using a vclist. The dispersive CH2 peaks are due to a pulse program error.</t>
    </r>
  </si>
  <si>
    <t>ns = 2048; Note: performed with shorter sweepwidth in 15N dimension</t>
  </si>
  <si>
    <t>ns = 512; Note: performed with shorter sweepwidth in 15N dimension</t>
  </si>
  <si>
    <t>ns = 2048, Note: performed with shorter sweepwidth in 15N dimension</t>
  </si>
  <si>
    <t xml:space="preserve"> used Topspin 3.2</t>
  </si>
  <si>
    <t>ns = 256, Note: performed with shorter sweepwidth in 15N dimension</t>
  </si>
  <si>
    <t>Topspin 3.0 used for custom NUS schedules.</t>
  </si>
  <si>
    <t>ns=96; used NIST NUS schedule 1</t>
  </si>
  <si>
    <t>ns = 96, peak shape problem, data kept for analysis</t>
  </si>
  <si>
    <t>ns = 256; Note: performed with shorter sweepwidth in 15N dimension; missing several peaks</t>
  </si>
  <si>
    <t>ns =256; relabeled as E1A experimental type - did not use NIST schedule</t>
  </si>
  <si>
    <t>ns =256; relabeled as E1A experimental type</t>
  </si>
  <si>
    <t xml:space="preserve">ns =256, relabeled as E1A experimental type </t>
  </si>
  <si>
    <t>dispersive peaks in 1H dimension; low S/N</t>
  </si>
  <si>
    <t>dispersive peaks in 1H dimension</t>
  </si>
  <si>
    <t>Exp run with only 84 total points instead of 98 total points; low S/N</t>
  </si>
  <si>
    <t>ns = 64;  could not fully phase 1H dimension; low S/N</t>
  </si>
  <si>
    <t>ns = 384, very low S/N</t>
  </si>
  <si>
    <t>ns = 1536</t>
  </si>
  <si>
    <t>ns = 16; performed with shorter sweepwidth in 15N dimension; low S/N</t>
  </si>
  <si>
    <t>ns = 8, many doublets in 1H dimension (around 20 Hz splitting)</t>
  </si>
  <si>
    <t>ns = 1024, 128 total points in t1, many doublets in 1H dimension (around 20 Hz splitting)</t>
  </si>
  <si>
    <t>ns = 1024, many doublets in 1H dimension (around 20 Hz splitting)</t>
  </si>
  <si>
    <t>ns = 1024,  many doublets in 1H dimension (around 20 Hz splitting)</t>
  </si>
  <si>
    <t>ns = 1024, poor water suppression</t>
  </si>
  <si>
    <t>ns = 64,  NUS list=Bruker's default, settings as in "2B",</t>
  </si>
  <si>
    <t>ns = 90; folded peaks in 15N dimension, only used 34 ppm SW instead of 40 ppm</t>
  </si>
  <si>
    <t>ns = 96, used NIST NUS schedule 1,CH2 peaks cannot be phased</t>
  </si>
  <si>
    <t>used NIST NUS schedule 1,CH2 peaks cannot be phased</t>
  </si>
  <si>
    <t>used NIST NUS schedule 1, since NIST-Fab sample, classified as E1A; CH2 peaks cannot be phased</t>
  </si>
  <si>
    <t>ns = 2048, note: CH2 peaks cannot be phased</t>
  </si>
  <si>
    <t>ns = 512, CH2 peaks cannot be phased</t>
  </si>
  <si>
    <t>ns = 1024, CH2 peaks cannot be phased</t>
  </si>
  <si>
    <t>ns = 512, labeled as D2E, but appears to be same parameters as 6272-008. Relabeled as D2D; CH2 peaks cannot be phased</t>
  </si>
  <si>
    <t>ns = 2048,CH2 peaks cannot be phased</t>
  </si>
  <si>
    <t>ns = 2048, Note: CH2 peaks cannot be phased</t>
  </si>
  <si>
    <t>ns = 2048, Note:CH2 peaks cannot be phased</t>
  </si>
  <si>
    <t>ns = 16, Used custom NUS schedule</t>
  </si>
  <si>
    <t>ns = 32, Used custom NUS schedule</t>
  </si>
  <si>
    <t>ns = 256, Used custom NUS schedule</t>
  </si>
  <si>
    <t>ns = 400, Used custom NUS schedule</t>
  </si>
  <si>
    <t>low S/N</t>
  </si>
  <si>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special processing required for 800 MHz data; 13C decoupler caused T1 artifacts in HC spectra</t>
    </r>
  </si>
  <si>
    <t>labeled D2E but run with US. Relabled as D2C-type experiment; dispersive peaks in 1H dimension that cannot be phased</t>
  </si>
  <si>
    <t>ns = 70, Notes indicate NIST NUS schedule, used custom schedule</t>
  </si>
  <si>
    <t>ns = 128, Notes indicate NIST NUS schedule, used custom schuedle</t>
  </si>
  <si>
    <r>
      <rPr>
        <b/>
        <sz val="11"/>
        <rFont val="Calibri"/>
        <family val="2"/>
        <scheme val="minor"/>
      </rPr>
      <t xml:space="preserve">Custom NUS Schedules: </t>
    </r>
    <r>
      <rPr>
        <sz val="11"/>
        <rFont val="Calibri"/>
        <family val="2"/>
        <scheme val="minor"/>
      </rPr>
      <t>used unknown algorithm to generate custom NUS schedules throughout</t>
    </r>
  </si>
  <si>
    <t>ns = 256, Notes indicate NIST NUS schedule, used custom schedule</t>
  </si>
  <si>
    <t>ns = 700, Notes indicate NIST NUS schedule, used custom schedule</t>
  </si>
  <si>
    <t>ns = 100,sfhmqcf3pgph; note: shorter 15N sweep width</t>
  </si>
  <si>
    <t>ns = 128, hsqcfpf3gpphwg; poor water suppression</t>
  </si>
  <si>
    <t>ns = 512, time equivalent to experiment -018 but did not to assign separate code</t>
  </si>
  <si>
    <t>custom, 128 total pts; 25 %</t>
  </si>
  <si>
    <t>ns = 256, custom NUS schedule</t>
  </si>
  <si>
    <t>ns = 512, custom NUS schedule</t>
  </si>
  <si>
    <t>ns = 224, custom NUS schedule</t>
  </si>
  <si>
    <t>air bubble developed in NMR 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</si>
</sst>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u/>
      <sz val="15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5"/>
      <name val="Calibri"/>
      <family val="2"/>
      <scheme val="minor"/>
    </font>
    <font>
      <b/>
      <sz val="15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quotePrefix="1" applyFont="1" applyAlignment="1">
      <alignment horizont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" fillId="0" borderId="0" xfId="0" applyFont="1" applyAlignment="1"/>
    <xf numFmtId="0" fontId="13" fillId="0" borderId="0" xfId="0" applyFont="1"/>
    <xf numFmtId="0" fontId="0" fillId="2" borderId="0" xfId="0" applyFill="1"/>
    <xf numFmtId="0" fontId="11" fillId="2" borderId="0" xfId="0" applyFont="1" applyFill="1"/>
    <xf numFmtId="0" fontId="8" fillId="0" borderId="0" xfId="0" applyFont="1"/>
    <xf numFmtId="0" fontId="14" fillId="0" borderId="0" xfId="0" applyFont="1"/>
    <xf numFmtId="0" fontId="0" fillId="0" borderId="0" xfId="0" applyFill="1"/>
    <xf numFmtId="0" fontId="8" fillId="0" borderId="0" xfId="0" applyFont="1" applyAlignment="1">
      <alignment horizontal="left" vertical="center" wrapText="1"/>
    </xf>
    <xf numFmtId="0" fontId="16" fillId="0" borderId="0" xfId="0" applyFont="1"/>
    <xf numFmtId="0" fontId="17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5" fillId="0" borderId="0" xfId="0" applyFont="1"/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/>
    <xf numFmtId="0" fontId="18" fillId="0" borderId="0" xfId="0" applyFont="1"/>
    <xf numFmtId="0" fontId="7" fillId="0" borderId="0" xfId="0" applyFont="1"/>
    <xf numFmtId="0" fontId="8" fillId="2" borderId="0" xfId="0" applyFont="1" applyFill="1"/>
    <xf numFmtId="14" fontId="8" fillId="0" borderId="0" xfId="0" applyNumberFormat="1" applyFont="1"/>
    <xf numFmtId="0" fontId="19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0" fillId="0" borderId="0" xfId="0" quotePrefix="1"/>
    <xf numFmtId="0" fontId="15" fillId="0" borderId="0" xfId="0" applyFont="1" applyFill="1"/>
    <xf numFmtId="0" fontId="0" fillId="3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/>
    <xf numFmtId="0" fontId="0" fillId="0" borderId="0" xfId="0" applyFill="1" applyAlignment="1">
      <alignment vertical="distributed"/>
    </xf>
    <xf numFmtId="0" fontId="0" fillId="3" borderId="0" xfId="0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14" fillId="0" borderId="0" xfId="0" applyFont="1" applyFill="1"/>
    <xf numFmtId="0" fontId="8" fillId="0" borderId="0" xfId="0" applyFont="1" applyFill="1" applyAlignment="1">
      <alignment wrapText="1"/>
    </xf>
    <xf numFmtId="0" fontId="16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quotePrefix="1" applyFont="1" applyFill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14" fontId="7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0" fillId="0" borderId="0" xfId="0" applyFont="1" applyFill="1"/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zoomScale="70" zoomScaleNormal="70" workbookViewId="0">
      <selection activeCell="A8" sqref="A7:A8"/>
    </sheetView>
  </sheetViews>
  <sheetFormatPr defaultRowHeight="15" x14ac:dyDescent="0.25"/>
  <cols>
    <col min="1" max="1" width="18" customWidth="1"/>
    <col min="2" max="2" width="14.28515625" customWidth="1"/>
    <col min="3" max="3" width="17" customWidth="1"/>
    <col min="4" max="4" width="12.28515625" customWidth="1"/>
    <col min="5" max="5" width="15.42578125" customWidth="1"/>
    <col min="11" max="11" width="12.85546875" customWidth="1"/>
    <col min="13" max="13" width="10.7109375" customWidth="1"/>
    <col min="14" max="14" width="13.85546875" customWidth="1"/>
    <col min="15" max="15" width="10.140625" customWidth="1"/>
    <col min="16" max="16" width="14" customWidth="1"/>
    <col min="17" max="17" width="10.140625" customWidth="1"/>
  </cols>
  <sheetData>
    <row r="1" spans="1:33" x14ac:dyDescent="0.25">
      <c r="O1" s="1" t="s">
        <v>732</v>
      </c>
      <c r="P1" s="1"/>
      <c r="Q1" s="1"/>
    </row>
    <row r="2" spans="1:33" ht="33" customHeight="1" x14ac:dyDescent="0.25">
      <c r="A2" s="74" t="s">
        <v>314</v>
      </c>
      <c r="B2" s="74" t="s">
        <v>616</v>
      </c>
      <c r="C2" s="67" t="s">
        <v>264</v>
      </c>
      <c r="D2" s="67"/>
      <c r="E2" s="67"/>
      <c r="F2" s="67"/>
      <c r="G2" s="67"/>
      <c r="H2" s="67"/>
      <c r="I2" s="67"/>
      <c r="J2" s="67"/>
      <c r="L2" s="85" t="s">
        <v>278</v>
      </c>
      <c r="M2" s="58"/>
      <c r="N2" s="1"/>
      <c r="O2" s="4" t="s">
        <v>715</v>
      </c>
      <c r="P2" s="81" t="s">
        <v>733</v>
      </c>
      <c r="Q2" s="4" t="s">
        <v>249</v>
      </c>
      <c r="R2" s="4" t="s">
        <v>250</v>
      </c>
      <c r="S2" s="4" t="s">
        <v>251</v>
      </c>
      <c r="T2" s="4" t="s">
        <v>252</v>
      </c>
      <c r="U2" s="4" t="s">
        <v>253</v>
      </c>
      <c r="V2" s="4" t="s">
        <v>254</v>
      </c>
      <c r="W2" s="4" t="s">
        <v>255</v>
      </c>
      <c r="X2" s="4" t="s">
        <v>256</v>
      </c>
      <c r="Y2" s="4" t="s">
        <v>268</v>
      </c>
      <c r="Z2" s="4" t="s">
        <v>266</v>
      </c>
      <c r="AA2" s="4" t="s">
        <v>267</v>
      </c>
      <c r="AB2" s="4" t="s">
        <v>239</v>
      </c>
      <c r="AC2" s="4" t="s">
        <v>265</v>
      </c>
      <c r="AD2" s="4" t="s">
        <v>275</v>
      </c>
      <c r="AE2" s="4" t="s">
        <v>272</v>
      </c>
      <c r="AF2" s="4" t="s">
        <v>237</v>
      </c>
      <c r="AG2" s="4" t="s">
        <v>273</v>
      </c>
    </row>
    <row r="3" spans="1:33" x14ac:dyDescent="0.25">
      <c r="A3" s="75" t="s">
        <v>249</v>
      </c>
      <c r="B3" s="76">
        <f>COUNTIF('1247'!B7:B150,"*D1A*")+COUNTIF('1894'!B7:B150,"*D1A*")+COUNTIF('2146'!B7:B150,"*D1A*")+COUNTIF('2461'!B7:B150,"*D1A*")+COUNTIF('2974'!B7:B150,"*D1A*")+COUNTIF('3655'!B7:B150,"*D1A*")+COUNTIF('3676'!B7:B150,"*D1A*")+COUNTIF('3897'!B7:B150,"*D1A*")+COUNTIF('4233'!B7:B150,"*D1A*")+COUNTIF('4533'!B7:B150,"*D1A*")+COUNTIF('5417'!B7:B100,"D1A*")+COUNTIF('5422'!B7:B150,"*D1A*")+COUNTIF('5479'!B7:B150,"*D1A*")+COUNTIF('5487'!B7:B150,"*D1A*")+COUNTIF('6211'!B7:B151,"*D1A*")+COUNTIF('6272'!B7:B150,"*D1A*")+COUNTIF('6324'!B7:B150,"*D1A*")+COUNTIF('7244'!B7:B150,"*D1A*")+COUNTIF('7425'!B7:B150,"*D1A*")+COUNTIF('8179'!B7:B150,"*D1A*")+COUNTIF('8473'!B7:B100,"D1A*")+COUNTIF('8495'!B7:B100,"D1A*")+COUNTIF('8543'!B7:B150,"*D1A*")+COUNTIF('8822'!B7:B150,"*D1A*")+COUNTIF('9516'!B7:B150,"*D1A*")+COUNTIF('9936'!B7:B150,"*D1A*")+COUNTIF('9963'!B7:B150,"*D1A*")+COUNTIF('9966'!B7:B150,"*D1A*")</f>
        <v>30</v>
      </c>
      <c r="C3" s="58" t="s">
        <v>257</v>
      </c>
      <c r="D3" s="58" t="s">
        <v>7</v>
      </c>
      <c r="E3" s="58" t="s">
        <v>263</v>
      </c>
      <c r="F3" s="58"/>
      <c r="G3" s="58"/>
      <c r="H3" s="58"/>
      <c r="I3" s="58"/>
      <c r="J3" s="58"/>
      <c r="L3" s="77" t="s">
        <v>277</v>
      </c>
      <c r="M3" s="58" t="s">
        <v>7</v>
      </c>
      <c r="O3" s="27">
        <v>1247</v>
      </c>
      <c r="P3" s="27">
        <f>SUM(Q3:AG3)</f>
        <v>12</v>
      </c>
      <c r="Q3" s="24">
        <f>COUNTIF('1247'!$B$7:$B$150,"*D1A*")</f>
        <v>1</v>
      </c>
      <c r="R3" s="24">
        <f>COUNTIF('1247'!$B$7:$B$150,"*D2A*")</f>
        <v>1</v>
      </c>
      <c r="S3" s="24">
        <f>COUNTIF('1247'!$B$7:$B$150,"*D2B*")</f>
        <v>0</v>
      </c>
      <c r="T3">
        <f>COUNTIF('1247'!$B$7:$B$150,"*D2C*")</f>
        <v>1</v>
      </c>
      <c r="U3">
        <f>COUNTIF('1247'!$B$7:$B$150,"*D2D*")</f>
        <v>0</v>
      </c>
      <c r="V3">
        <f>COUNTIF('1247'!$B$7:$B$150,"*D2E*")</f>
        <v>0</v>
      </c>
      <c r="W3" s="24">
        <f>COUNTIF('1247'!$B$7:$B$150,"*D3A*")</f>
        <v>0</v>
      </c>
      <c r="X3" s="24">
        <f>COUNTIF('1247'!$B$7:$B$150,"*D3B*")</f>
        <v>0</v>
      </c>
      <c r="Y3">
        <f>COUNTIF('1247'!$B$7:$B$150,"*E1-*")</f>
        <v>2</v>
      </c>
      <c r="Z3">
        <f>COUNTIF('1247'!$B$7:$B$150,"*E1A*")</f>
        <v>5</v>
      </c>
      <c r="AA3">
        <f>COUNTIF('1247'!$B$7:$B$150,"*E1B*")</f>
        <v>0</v>
      </c>
      <c r="AB3">
        <f>COUNTIF('1247'!$B$7:$B$150,"*E1C*")</f>
        <v>2</v>
      </c>
      <c r="AC3">
        <f>COUNTIF('1247'!$B$7:$B$150,"*E2-*")</f>
        <v>0</v>
      </c>
      <c r="AD3">
        <f>COUNTIF('1247'!$B$7:$B$150,"*E2N*")</f>
        <v>0</v>
      </c>
      <c r="AE3">
        <f>COUNTIF('1247'!$B$7:$B$150,"*E2a*")</f>
        <v>0</v>
      </c>
      <c r="AF3">
        <f>COUNTIF('1247'!$B$7:$B$150,"*E2B*")</f>
        <v>0</v>
      </c>
      <c r="AG3">
        <f>COUNTIF('1247'!$B$7:$B$150,"*E2C*")</f>
        <v>0</v>
      </c>
    </row>
    <row r="4" spans="1:33" x14ac:dyDescent="0.25">
      <c r="A4" s="75" t="s">
        <v>250</v>
      </c>
      <c r="B4" s="76">
        <f>COUNTIF('1247'!B7:B150,"**D2A*")+COUNTIF('1894'!B7:B150,"**D2A*")+COUNTIF('2146'!B7:B150,"**D2A*")+COUNTIF('2461'!B7:B150,"**D2A*")+COUNTIF('2974'!B7:B150,"**D2A*")+COUNTIF('3655'!B7:B150,"**D2A*")+COUNTIF('3676'!B7:B150,"**D2A*")+COUNTIF('3897'!B7:B150,"**D2A*")+COUNTIF('4233'!B7:B150,"**D2A*")+COUNTIF('4533'!B7:B150,"**D2A*")+COUNTIF('5417'!B7:B100,"D2A*")+COUNTIF('5422'!B7:B150,"**D2A*")+COUNTIF('5479'!B7:B150,"**D2A*")+COUNTIF('5487'!B7:B150,"**D2A*")+COUNTIF('6211'!B7:B151,"**D2A*")+COUNTIF('6272'!B7:B150,"**D2A*")+COUNTIF('6324'!B7:B150,"**D2A*")+COUNTIF('7244'!B7:B150,"**D2A*")+COUNTIF('7425'!B7:B150,"**D2A*")+COUNTIF('8179'!B7:B150,"**D2A*")+COUNTIF('8473'!B7:B100,"D2A*")+COUNTIF('8495'!B7:B100,"D2A*")+COUNTIF('8543'!B7:B150,"**D2A*")+COUNTIF('8822'!B7:B150,"**D2A*")+COUNTIF('9516'!B7:B150,"**D2A*")+COUNTIF('9936'!B7:B150,"**D2A*")+COUNTIF('9963'!B7:B150,"**D2A*")+COUNTIF('9966'!B7:B150,"**D2A*")</f>
        <v>39</v>
      </c>
      <c r="C4" s="58" t="s">
        <v>258</v>
      </c>
      <c r="D4" s="58" t="s">
        <v>7</v>
      </c>
      <c r="E4" s="58" t="s">
        <v>259</v>
      </c>
      <c r="F4" s="58"/>
      <c r="G4" s="58"/>
      <c r="H4" s="58"/>
      <c r="I4" s="58"/>
      <c r="J4" s="58"/>
      <c r="L4" s="77" t="s">
        <v>279</v>
      </c>
      <c r="M4" s="58" t="s">
        <v>13</v>
      </c>
      <c r="O4" s="1">
        <v>1894</v>
      </c>
      <c r="P4" s="27">
        <f t="shared" ref="P4:P30" si="0">SUM(Q4:AG4)</f>
        <v>8</v>
      </c>
      <c r="Q4">
        <f>COUNTIF('1894'!$B$7:$B$150,"*D1A*")</f>
        <v>0</v>
      </c>
      <c r="R4">
        <f>COUNTIF('1894'!$B$7:$B$150,"*D2A*")</f>
        <v>1</v>
      </c>
      <c r="S4">
        <f>COUNTIF('1894'!$B$7:$B$150,"*D2B*")</f>
        <v>0</v>
      </c>
      <c r="T4">
        <f>COUNTIF('1894'!$B$7:$B$150,"*D2C*")</f>
        <v>1</v>
      </c>
      <c r="U4">
        <f>COUNTIF('1894'!$B$7:$B$150,"*D2D*")</f>
        <v>0</v>
      </c>
      <c r="V4">
        <f>COUNTIF('1894'!$B$7:$B$150,"*D2E*")</f>
        <v>0</v>
      </c>
      <c r="W4">
        <f>COUNTIF('1894'!$B$7:$B$150,"*D3A*")</f>
        <v>1</v>
      </c>
      <c r="X4">
        <f>COUNTIF('1894'!$B$7:$B$150,"*D3B*")</f>
        <v>0</v>
      </c>
      <c r="Y4">
        <f>COUNTIF('1894'!$B$7:$B$150,"*E1-*")</f>
        <v>0</v>
      </c>
      <c r="Z4">
        <f>COUNTIF('1894'!$B$7:$B$150,"*E1A*")</f>
        <v>4</v>
      </c>
      <c r="AA4">
        <f>COUNTIF('1894'!$B$7:$B$150,"*E1B*")</f>
        <v>0</v>
      </c>
      <c r="AB4">
        <f>COUNTIF('1894'!$B$7:$B$150,"*E1C*")</f>
        <v>0</v>
      </c>
      <c r="AC4">
        <f>COUNTIF('1894'!$B$7:$B$150,"*E2-*")</f>
        <v>1</v>
      </c>
      <c r="AD4">
        <f>COUNTIF('1894'!$B$7:$B$150,"*E2N*")</f>
        <v>0</v>
      </c>
      <c r="AE4">
        <f>COUNTIF('1894'!$B$7:$B$150,"*E2a*")</f>
        <v>0</v>
      </c>
      <c r="AF4">
        <f>COUNTIF('1894'!$B$7:$B$150,"*E2B*")</f>
        <v>0</v>
      </c>
      <c r="AG4">
        <f>COUNTIF('1894'!$B$7:$B$150,"*E2C*")</f>
        <v>0</v>
      </c>
    </row>
    <row r="5" spans="1:33" x14ac:dyDescent="0.25">
      <c r="A5" s="75" t="s">
        <v>251</v>
      </c>
      <c r="B5" s="76">
        <f>COUNTIF('1247'!B7:B150,"*D2B*")+COUNTIF('1894'!B7:B150,"*D2B*")+COUNTIF('2146'!B7:B150,"*D2B*")+COUNTIF('2461'!B7:B150,"*D2B*")+COUNTIF('2974'!B7:B150,"*D2B*")+COUNTIF('3655'!B7:B150,"*D2B*")+COUNTIF('3676'!B7:B150,"*D2B*")+COUNTIF('3897'!B7:B150,"*D2B*")+COUNTIF('4233'!B7:B150,"*D2B*")+COUNTIF('4533'!B7:B150,"*D2B*")+COUNTIF('5417'!B7:B100,"D2B*")+COUNTIF('5422'!B7:B150,"*D2B*")+COUNTIF('5479'!B7:B150,"*D2B*")+COUNTIF('5487'!B7:B150,"*D2B*")+COUNTIF('6211'!B7:B151,"*D2B*")+COUNTIF('6272'!B7:B150,"*D2B*")+COUNTIF('6324'!B7:B150,"*D2B*")+COUNTIF('7244'!B7:B150,"*D2B*")+COUNTIF('7425'!B7:B150,"*D2B*")+COUNTIF('8179'!B7:B150,"*D2B*")+COUNTIF('8473'!B7:B100,"D2B*")+COUNTIF('8495'!B7:B100,"D2B*")+COUNTIF('8543'!B7:B150,"*D2B*")+COUNTIF('8822'!B7:B150,"*D2B*")+COUNTIF('9516'!B7:B150,"*D2B*")+COUNTIF('9936'!B7:B150,"*D2B*")+COUNTIF('9963'!B7:B150,"*D2B*")+COUNTIF('9966'!B7:B150,"*D2B*")</f>
        <v>32</v>
      </c>
      <c r="C5" s="58" t="s">
        <v>258</v>
      </c>
      <c r="D5" s="58" t="s">
        <v>7</v>
      </c>
      <c r="E5" s="58" t="s">
        <v>260</v>
      </c>
      <c r="F5" s="58"/>
      <c r="G5" s="58"/>
      <c r="H5" s="58"/>
      <c r="I5" s="58"/>
      <c r="J5" s="58"/>
      <c r="L5" s="77" t="s">
        <v>280</v>
      </c>
      <c r="M5" s="58" t="s">
        <v>11</v>
      </c>
      <c r="O5" s="1">
        <v>2146</v>
      </c>
      <c r="P5" s="27">
        <f t="shared" si="0"/>
        <v>8</v>
      </c>
      <c r="Q5">
        <f>COUNTIF('2146'!$B$7:$B$150,"*D1A*")</f>
        <v>1</v>
      </c>
      <c r="R5">
        <f>COUNTIF('2146'!$B$7:$B$150,"*D2A*")</f>
        <v>1</v>
      </c>
      <c r="S5">
        <f>COUNTIF('2146'!$B$7:$B$150,"*D2B*")</f>
        <v>1</v>
      </c>
      <c r="T5">
        <f>COUNTIF('2146'!$B$7:$B$150,"*D2C*")</f>
        <v>1</v>
      </c>
      <c r="U5">
        <f>COUNTIF('2146'!$B$7:$B$150,"*D2D*")</f>
        <v>1</v>
      </c>
      <c r="V5">
        <f>COUNTIF('2146'!$B$7:$B$150,"*D2E*")</f>
        <v>1</v>
      </c>
      <c r="W5">
        <f>COUNTIF('2146'!$B$7:$B$150,"*D3A*")</f>
        <v>1</v>
      </c>
      <c r="X5">
        <f>COUNTIF('2146'!$B$7:$B$150,"*D3B*")</f>
        <v>1</v>
      </c>
      <c r="Y5">
        <f>COUNTIF('2146'!$B$7:$B$150,"*E1-*")</f>
        <v>0</v>
      </c>
      <c r="Z5">
        <f>COUNTIF('2146'!$B$7:$B$150,"*E1A*")</f>
        <v>0</v>
      </c>
      <c r="AA5">
        <f>COUNTIF('2146'!$B$7:$B$150,"*E1B*")</f>
        <v>0</v>
      </c>
      <c r="AB5">
        <f>COUNTIF('2146'!$B$7:$B$150,"*E1C*")</f>
        <v>0</v>
      </c>
      <c r="AC5">
        <f>COUNTIF('2146'!$B$7:$B$150,"*E2-*")</f>
        <v>0</v>
      </c>
      <c r="AD5">
        <f>COUNTIF('2146'!$B$7:$B$150,"*E2N*")</f>
        <v>0</v>
      </c>
      <c r="AE5">
        <f>COUNTIF('2146'!$B$7:$B$150,"*E2a*")</f>
        <v>0</v>
      </c>
      <c r="AF5">
        <f>COUNTIF('2146'!$B$7:$B$150,"*E2B*")</f>
        <v>0</v>
      </c>
      <c r="AG5">
        <f>COUNTIF('2146'!$B$7:$B$150,"*E2C*")</f>
        <v>0</v>
      </c>
    </row>
    <row r="6" spans="1:33" x14ac:dyDescent="0.25">
      <c r="A6" s="75" t="s">
        <v>252</v>
      </c>
      <c r="B6" s="76">
        <f>COUNTIF('1247'!B7:B150,"*D2C*")+COUNTIF('1894'!B7:B150,"*D2C*")+COUNTIF('2146'!B7:B150,"*D2C*")+COUNTIF('2461'!B7:B150,"*D2C*")+COUNTIF('2974'!B7:B150,"*D2C*")+COUNTIF('3655'!B7:B150,"*D2C*")+COUNTIF('3676'!B7:B150,"*D2C*")+COUNTIF('3897'!B7:B150,"*D2C*")+COUNTIF('4233'!B7:B150,"*D2C*")+COUNTIF('4533'!B7:B150,"*D2C*")+COUNTIF('5417'!B7:B100,"D2C*")+COUNTIF('5422'!B7:B150,"*D2C*")+COUNTIF('5479'!B7:B150,"*D2C*")+COUNTIF('5487'!B7:B150,"*D2C*")+COUNTIF('6211'!B7:B151,"*D2C*")+COUNTIF('6272'!B7:B150,"*D2C*")+COUNTIF('6324'!B7:B150,"*D2C*")+COUNTIF('7244'!B7:B150,"*D2C*")+COUNTIF('7425'!B7:B150,"*D2C*")+COUNTIF('8179'!B7:B150,"*D2C*")+COUNTIF('8473'!B7:B100,"D2C*")+COUNTIF('8495'!B7:B100,"D2C*")+COUNTIF('8543'!B7:B150,"*D2C*")+COUNTIF('8822'!B7:B150,"*D2C*")+COUNTIF('9516'!B7:B150,"*D2C*")+COUNTIF('9936'!B7:B150,"*D2C*")+COUNTIF('9963'!B7:B150,"*D2C*")+COUNTIF('9966'!B7:B150,"*D2C*")</f>
        <v>41</v>
      </c>
      <c r="C6" s="58" t="s">
        <v>258</v>
      </c>
      <c r="D6" s="58" t="s">
        <v>7</v>
      </c>
      <c r="E6" s="58" t="s">
        <v>416</v>
      </c>
      <c r="F6" s="58"/>
      <c r="G6" s="58"/>
      <c r="H6" s="58"/>
      <c r="I6" s="58"/>
      <c r="J6" s="58"/>
      <c r="L6" s="77" t="s">
        <v>281</v>
      </c>
      <c r="M6" s="58" t="s">
        <v>260</v>
      </c>
      <c r="O6" s="1">
        <v>2461</v>
      </c>
      <c r="P6" s="27">
        <f t="shared" si="0"/>
        <v>8</v>
      </c>
      <c r="Q6">
        <f>COUNTIF('2461'!$B$7:$B$150,"*D1A*")</f>
        <v>1</v>
      </c>
      <c r="R6">
        <f>COUNTIF('2461'!$B$7:$B$150,"*D2A*")</f>
        <v>1</v>
      </c>
      <c r="S6">
        <f>COUNTIF('2461'!$B$7:$B$150,"*D2B*")</f>
        <v>1</v>
      </c>
      <c r="T6">
        <f>COUNTIF('2461'!$B$7:$B$150,"*D2C*")</f>
        <v>1</v>
      </c>
      <c r="U6">
        <f>COUNTIF('2461'!$B$7:$B$150,"*D2D*")</f>
        <v>1</v>
      </c>
      <c r="V6">
        <f>COUNTIF('2461'!$B$7:$B$150,"*D2E*")</f>
        <v>0</v>
      </c>
      <c r="W6">
        <f>COUNTIF('2461'!$B$7:$B$150,"*D3A*")</f>
        <v>1</v>
      </c>
      <c r="X6">
        <f>COUNTIF('2461'!$B$7:$B$150,"*D3B*")</f>
        <v>1</v>
      </c>
      <c r="Y6">
        <f>COUNTIF('2461'!$B$7:$B$150,"*E1-*")</f>
        <v>0</v>
      </c>
      <c r="Z6">
        <f>COUNTIF('2461'!$B$7:$B$150,"*E1A*")</f>
        <v>0</v>
      </c>
      <c r="AA6">
        <f>COUNTIF('2461'!$B$7:$B$150,"*E1B*")</f>
        <v>0</v>
      </c>
      <c r="AB6">
        <f>COUNTIF('2461'!$B$7:$B$150,"*E1C*")</f>
        <v>0</v>
      </c>
      <c r="AC6">
        <f>COUNTIF('2461'!$B$7:$B$150,"*E2-*")</f>
        <v>0</v>
      </c>
      <c r="AD6">
        <f>COUNTIF('2461'!$B$7:$B$150,"*E2N*")</f>
        <v>0</v>
      </c>
      <c r="AE6">
        <f>COUNTIF('2461'!$B$7:$B$150,"*E2a*")</f>
        <v>0</v>
      </c>
      <c r="AF6">
        <f>COUNTIF('2461'!$B$7:$B$150,"*E2B*")</f>
        <v>1</v>
      </c>
      <c r="AG6">
        <f>COUNTIF('2461'!$B$7:$B$150,"*E2C*")</f>
        <v>0</v>
      </c>
    </row>
    <row r="7" spans="1:33" x14ac:dyDescent="0.25">
      <c r="A7" s="75" t="s">
        <v>253</v>
      </c>
      <c r="B7" s="76">
        <f>COUNTIF('1247'!B7:B150,"*D2D*")+COUNTIF('1894'!B7:B150,"*D2D*")+COUNTIF('2146'!B7:B150,"*D2D*")+COUNTIF('2461'!B7:B150,"*D2D*")+COUNTIF('2974'!B7:B150,"*D2D*")+COUNTIF('3655'!B7:B150,"*D2D*")+COUNTIF('3676'!B7:B150,"*D2D*")+COUNTIF('3897'!B7:B150,"*D2D*")+COUNTIF('4233'!B7:B150,"*D2D*")+COUNTIF('4533'!B7:B150,"*D2D*")+COUNTIF('5417'!B7:B100,"D2D*")+COUNTIF('5422'!B7:B150,"*D2D*")+COUNTIF('5479'!B7:B150,"*D2D*")+COUNTIF('5487'!B7:B150,"*D2D*")+COUNTIF('6211'!B7:B151,"*D2D*")+COUNTIF('6272'!B7:B150,"*D2D*")+COUNTIF('6324'!B7:B150,"*D2D*")+COUNTIF('7244'!B7:B150,"*D2D*")+COUNTIF('7425'!B7:B150,"*D2D*")+COUNTIF('8179'!B7:B150,"*D2D*")+COUNTIF('8473'!B7:B100,"D2D*")+COUNTIF('8495'!B7:B100,"D2D*")+COUNTIF('8543'!B7:B150,"*D2D*")+COUNTIF('8822'!B7:B150,"*D2D*")+COUNTIF('9516'!B7:B150,"*D2D*")+COUNTIF('9936'!B7:B150,"*D2D*")+COUNTIF('9963'!B7:B150,"*D2D*")+COUNTIF('9966'!B7:B150,"*D2D*")</f>
        <v>31</v>
      </c>
      <c r="C7" s="58" t="s">
        <v>258</v>
      </c>
      <c r="D7" s="58" t="s">
        <v>7</v>
      </c>
      <c r="E7" s="58" t="s">
        <v>260</v>
      </c>
      <c r="F7" s="58"/>
      <c r="G7" s="58"/>
      <c r="H7" s="58"/>
      <c r="I7" s="58"/>
      <c r="J7" s="58"/>
      <c r="L7" s="15"/>
      <c r="O7" s="1">
        <v>2974</v>
      </c>
      <c r="P7" s="27">
        <f t="shared" si="0"/>
        <v>8</v>
      </c>
      <c r="Q7">
        <f>COUNTIF('2974'!$B$7:$B$150,"*D1A*")</f>
        <v>1</v>
      </c>
      <c r="R7">
        <f>COUNTIF('2974'!$B$7:$B$150,"*D2A*")</f>
        <v>1</v>
      </c>
      <c r="S7">
        <f>COUNTIF('2974'!$B$7:$B$150,"*D2B*")</f>
        <v>1</v>
      </c>
      <c r="T7">
        <f>COUNTIF('2974'!$B$7:$B$150,"*D2C*")</f>
        <v>1</v>
      </c>
      <c r="U7">
        <f>COUNTIF('2974'!$B$7:$B$150,"*D2D*")</f>
        <v>1</v>
      </c>
      <c r="V7">
        <f>COUNTIF('2974'!$B$7:$B$150,"*D2E*")</f>
        <v>1</v>
      </c>
      <c r="W7">
        <f>COUNTIF('2974'!$B$7:$B$150,"*D3A*")</f>
        <v>1</v>
      </c>
      <c r="X7">
        <f>COUNTIF('2974'!$B$7:$B$150,"*D3B*")</f>
        <v>1</v>
      </c>
      <c r="Y7">
        <f>COUNTIF('2974'!$B$7:$B$150,"*E1-*")</f>
        <v>0</v>
      </c>
      <c r="Z7">
        <f>COUNTIF('2974'!$B$7:$B$150,"*E1A*")</f>
        <v>0</v>
      </c>
      <c r="AA7">
        <f>COUNTIF('2974'!$B$7:$B$150,"*E1B*")</f>
        <v>0</v>
      </c>
      <c r="AB7">
        <f>COUNTIF('2974'!$B$7:$B$150,"*E1C*")</f>
        <v>0</v>
      </c>
      <c r="AC7">
        <f>COUNTIF('2974'!$B$7:$B$150,"*E2-*")</f>
        <v>0</v>
      </c>
      <c r="AD7">
        <f>COUNTIF('2974'!$B$7:$B$150,"*E2N*")</f>
        <v>0</v>
      </c>
      <c r="AE7">
        <f>COUNTIF('2974'!$B$7:$B$150,"*E2a*")</f>
        <v>0</v>
      </c>
      <c r="AF7">
        <f>COUNTIF('2974'!$B$7:$B$150,"*E2B*")</f>
        <v>0</v>
      </c>
      <c r="AG7">
        <f>COUNTIF('2974'!$B$7:$B$150,"*E2C*")</f>
        <v>0</v>
      </c>
    </row>
    <row r="8" spans="1:33" x14ac:dyDescent="0.25">
      <c r="A8" s="75" t="s">
        <v>254</v>
      </c>
      <c r="B8" s="76">
        <f>COUNTIF('1247'!B7:B150,"*D2E*")+COUNTIF('1894'!B7:B150,"*D2E*")+COUNTIF('2146'!B7:B150,"*D2E*")+COUNTIF('2461'!B7:B150,"*D2E*")+COUNTIF('2974'!B7:B150,"*D2E*")+COUNTIF('3655'!B7:B150,"*D2E*")+COUNTIF('3676'!B7:B150,"*D2E*")+COUNTIF('3897'!B7:B150,"*D2E*")+COUNTIF('4233'!B7:B150,"*D2E*")+COUNTIF('4533'!B7:B150,"*D2E*")+COUNTIF('5417'!B7:B100,"D2E*")+COUNTIF('5422'!B7:B150,"*D2E*")+COUNTIF('5479'!B7:B150,"*D2E*")+COUNTIF('5487'!B7:B150,"*D2E*")+COUNTIF('6211'!B7:B151,"*D2E*")+COUNTIF('6272'!B7:B150,"*D2E*")+COUNTIF('6324'!B7:B150,"*D2E*")+COUNTIF('7244'!B7:B150,"*D2E*")+COUNTIF('7425'!B7:B150,"*D2E*")+COUNTIF('8179'!B7:B150,"*D2E*")+COUNTIF('8473'!B7:B100,"D2E*")+COUNTIF('8495'!B7:B100,"D2E*")+COUNTIF('8543'!B7:B150,"*D2E*")+COUNTIF('8822'!B7:B150,"*D2E*")+COUNTIF('9516'!B7:B150,"*D2E*")+COUNTIF('9936'!B7:B150,"*D2E*")+COUNTIF('9963'!B7:B150,"*D2E*")+COUNTIF('9966'!B7:B150,"*D2E*")</f>
        <v>26</v>
      </c>
      <c r="C8" s="58" t="s">
        <v>258</v>
      </c>
      <c r="D8" s="58" t="s">
        <v>7</v>
      </c>
      <c r="E8" s="58" t="s">
        <v>261</v>
      </c>
      <c r="F8" s="58"/>
      <c r="G8" s="58"/>
      <c r="H8" s="58"/>
      <c r="I8" s="58"/>
      <c r="J8" s="58"/>
      <c r="O8" s="1">
        <v>3655</v>
      </c>
      <c r="P8" s="27">
        <f t="shared" si="0"/>
        <v>4</v>
      </c>
      <c r="Q8">
        <f>COUNTIF('3655'!$B$7:$B$150,"*D1A*")</f>
        <v>0</v>
      </c>
      <c r="R8">
        <f>COUNTIF('3655'!$B$7:$B$150,"*D2A*")</f>
        <v>0</v>
      </c>
      <c r="S8">
        <f>COUNTIF('3655'!$B$7:$B$150,"*D2B*")</f>
        <v>0</v>
      </c>
      <c r="T8">
        <f>COUNTIF('3655'!$B$7:$B$150,"*D2C*")</f>
        <v>1</v>
      </c>
      <c r="U8">
        <f>COUNTIF('3655'!$B$7:$B$150,"*D2D*")</f>
        <v>0</v>
      </c>
      <c r="V8">
        <f>COUNTIF('3655'!$B$7:$B$150,"*D2E*")</f>
        <v>0</v>
      </c>
      <c r="W8">
        <f>COUNTIF('3655'!$B$7:$B$150,"*D3A*")</f>
        <v>1</v>
      </c>
      <c r="X8">
        <f>COUNTIF('3655'!$B$7:$B$150,"*D3B*")</f>
        <v>0</v>
      </c>
      <c r="Y8">
        <f>COUNTIF('3655'!$B$7:$B$150,"*E1-*")</f>
        <v>0</v>
      </c>
      <c r="Z8">
        <f>COUNTIF('3655'!$B$7:$B$150,"*E1A*")</f>
        <v>0</v>
      </c>
      <c r="AA8">
        <f>COUNTIF('3655'!$B$7:$B$150,"*E1B*")</f>
        <v>0</v>
      </c>
      <c r="AB8">
        <f>COUNTIF('3655'!$B$7:$B$150,"*E1C*")</f>
        <v>0</v>
      </c>
      <c r="AC8">
        <f>COUNTIF('3655'!$B$7:$B$150,"*E2-*")</f>
        <v>2</v>
      </c>
      <c r="AD8">
        <f>COUNTIF('3655'!$B$7:$B$150,"*E2N*")</f>
        <v>0</v>
      </c>
      <c r="AE8">
        <f>COUNTIF('3655'!$B$7:$B$150,"*E2a*")</f>
        <v>0</v>
      </c>
      <c r="AF8">
        <f>COUNTIF('3655'!$B$7:$B$150,"*E2B*")</f>
        <v>0</v>
      </c>
      <c r="AG8">
        <f>COUNTIF('3655'!$B$7:$B$150,"*E2C*")</f>
        <v>0</v>
      </c>
    </row>
    <row r="9" spans="1:33" x14ac:dyDescent="0.25">
      <c r="A9" s="75" t="s">
        <v>255</v>
      </c>
      <c r="B9" s="76">
        <f>COUNTIF('1247'!B7:B150,"*D3A*")+COUNTIF('1894'!B7:B100,"D3A*")+COUNTIF('2146'!B7:B150,"*D3A*")+COUNTIF('2461'!B7:B150,"*D3A*")+COUNTIF('2974'!B7:B150,"*D3A*")+COUNTIF('3655'!B7:B150,"*D3A*")+COUNTIF('3676'!B7:B150,"*D3A*")+COUNTIF('3897'!B7:B150,"*D3A*")+COUNTIF('4233'!B7:B150,"*D3A*")+COUNTIF('4533'!B7:B150,"*D3A*")+COUNTIF('5417'!B7:B100,"D3A*")+COUNTIF('5422'!B7:B150,"*D3A*")+COUNTIF('5479'!B7:B150,"*D3A*")+COUNTIF('5487'!B7:B150,"*D3A*")+COUNTIF('6211'!B7:B151,"*D3A*")+COUNTIF('6272'!B7:B150,"*D3A*")+COUNTIF('6324'!B7:B150,"*D3A*")+COUNTIF('7244'!B7:B150,"*D3A*")+COUNTIF('7425'!B7:B150,"*D3A*")+COUNTIF('8179'!B7:B150,"*D3A*")+COUNTIF('8473'!B7:B100,"D3A*")+COUNTIF('8495'!B7:B100,"D3A*")+COUNTIF('8543'!B7:B150,"*D3A*")+COUNTIF('8822'!B7:B150,"*D3A*")+COUNTIF('9516'!B7:B150,"*D3A*")+COUNTIF('9936'!B7:B150,"*D3A*")+COUNTIF('9963'!B7:B150,"*D3A*")+COUNTIF('9966'!B7:B150,"*D3A*")</f>
        <v>47</v>
      </c>
      <c r="C9" s="58" t="s">
        <v>258</v>
      </c>
      <c r="D9" s="58" t="s">
        <v>13</v>
      </c>
      <c r="E9" s="58" t="s">
        <v>262</v>
      </c>
      <c r="F9" s="58"/>
      <c r="G9" s="58"/>
      <c r="H9" s="58"/>
      <c r="I9" s="58"/>
      <c r="J9" s="58"/>
      <c r="L9" s="27"/>
      <c r="O9" s="1">
        <v>3676</v>
      </c>
      <c r="P9" s="27">
        <f t="shared" si="0"/>
        <v>6</v>
      </c>
      <c r="Q9">
        <f>COUNTIF('3676'!$B$7:$B$150,"*D1A*")</f>
        <v>0</v>
      </c>
      <c r="R9">
        <f>COUNTIF('3676'!$B$7:$B$150,"*D2A*")</f>
        <v>1</v>
      </c>
      <c r="S9">
        <f>COUNTIF('3676'!$B$7:$B$150,"*D2B*")</f>
        <v>0</v>
      </c>
      <c r="T9">
        <f>COUNTIF('3676'!$B$7:$B$150,"*D2C*")</f>
        <v>1</v>
      </c>
      <c r="U9">
        <f>COUNTIF('3676'!$B$7:$B$150,"*D2D*")</f>
        <v>0</v>
      </c>
      <c r="V9">
        <f>COUNTIF('3676'!$B$7:$B$150,"*D2E*")</f>
        <v>0</v>
      </c>
      <c r="W9">
        <f>COUNTIF('3676'!$B$7:$B$150,"*D3A*")</f>
        <v>0</v>
      </c>
      <c r="X9">
        <f>COUNTIF('3676'!$B$7:$B$150,"*D3B*")</f>
        <v>0</v>
      </c>
      <c r="Y9">
        <f>COUNTIF('3676'!$B$7:$B$150,"*E1-*")</f>
        <v>1</v>
      </c>
      <c r="Z9">
        <f>COUNTIF('3676'!$B$7:$B$150,"*E1A*")</f>
        <v>1</v>
      </c>
      <c r="AA9">
        <f>COUNTIF('3676'!$B$7:$B$150,"*E1B*")</f>
        <v>0</v>
      </c>
      <c r="AB9">
        <f>COUNTIF('3676'!$B$7:$B$150,"*E1C*")</f>
        <v>0</v>
      </c>
      <c r="AC9">
        <f>COUNTIF('3676'!$B$7:$B$150,"*E2-*")</f>
        <v>2</v>
      </c>
      <c r="AD9">
        <f>COUNTIF('3676'!$B$7:$B$150,"*E2N*")</f>
        <v>0</v>
      </c>
      <c r="AE9">
        <f>COUNTIF('3676'!$B$7:$B$150,"*E2a*")</f>
        <v>0</v>
      </c>
      <c r="AF9">
        <f>COUNTIF('3676'!$B$7:$B$150,"*E2B*")</f>
        <v>0</v>
      </c>
      <c r="AG9">
        <f>COUNTIF('3676'!$B$7:$B$150,"*E2C*")</f>
        <v>0</v>
      </c>
    </row>
    <row r="10" spans="1:33" x14ac:dyDescent="0.25">
      <c r="A10" s="75" t="s">
        <v>256</v>
      </c>
      <c r="B10" s="76">
        <f>COUNTIF('1247'!B7:B150,"*D3B*")+COUNTIF('1894'!B7:B150,"*D3B*")+COUNTIF('2146'!B7:B150,"*D3B*")+COUNTIF('2461'!B7:B150,"*D3B*")+COUNTIF('2974'!B7:B150,"*D3B*")+COUNTIF('3655'!B7:B150,"*D3B*")+COUNTIF('3676'!B7:B150,"*D3B*")+COUNTIF('3897'!B7:B150,"*D3B*")+COUNTIF('4233'!B7:B150,"*D3B*")+COUNTIF('4533'!B7:B150,"*D3B*")+COUNTIF('5417'!B7:B100,"D3B*")+COUNTIF('5422'!B7:B150,"*D3B*")+COUNTIF('5479'!B7:B150,"*D3B*")+COUNTIF('5487'!B7:B150,"*D3B*")+COUNTIF('6211'!B7:B151,"*D3B*")+COUNTIF('6272'!B7:B150,"*D3B*")+COUNTIF('6324'!B7:B150,"*D3B*")+COUNTIF('7244'!B7:B150,"*D3B*")+COUNTIF('7425'!B7:B150,"*D3B*")+COUNTIF('8179'!B7:B150,"*D3B*")+COUNTIF('8473'!B6:B100,"D3B*")+COUNTIF('8495'!B7:B100,"D3B*")+COUNTIF('8543'!B7:B150,"*D3B*")+COUNTIF('8822'!B7:B150,"*D3B*")+COUNTIF('9516'!B7:B150,"*D3B*")+COUNTIF('9936'!B7:B150,"*D3B*")+COUNTIF('9963'!B7:B150,"*D3B*")+COUNTIF('9966'!B7:B150,"*D3B*")</f>
        <v>36</v>
      </c>
      <c r="C10" s="58" t="s">
        <v>258</v>
      </c>
      <c r="D10" s="58" t="s">
        <v>13</v>
      </c>
      <c r="E10" s="58" t="s">
        <v>712</v>
      </c>
      <c r="F10" s="58"/>
      <c r="G10" s="58"/>
      <c r="H10" s="58"/>
      <c r="I10" s="58"/>
      <c r="J10" s="58"/>
      <c r="L10" s="24"/>
      <c r="M10" s="11"/>
      <c r="O10" s="1">
        <v>3897</v>
      </c>
      <c r="P10" s="27">
        <f t="shared" si="0"/>
        <v>24</v>
      </c>
      <c r="Q10">
        <f>COUNTIF('3897'!$B$7:$B$150,"*D1A*")</f>
        <v>3</v>
      </c>
      <c r="R10">
        <f>COUNTIF('3897'!$B$7:$B$150,"*D2A*")</f>
        <v>3</v>
      </c>
      <c r="S10">
        <f>COUNTIF('3897'!$B$7:$B$150,"*D2B*")</f>
        <v>3</v>
      </c>
      <c r="T10">
        <f>COUNTIF('3897'!$B$7:$B$150,"*D2C*")</f>
        <v>3</v>
      </c>
      <c r="U10">
        <f>COUNTIF('3897'!$B$7:$B$150,"*D2D*")</f>
        <v>3</v>
      </c>
      <c r="V10">
        <f>COUNTIF('3897'!$B$7:$B$150,"*D2E*")</f>
        <v>3</v>
      </c>
      <c r="W10">
        <f>COUNTIF('3897'!$B$7:$B$150,"*D3A*")</f>
        <v>3</v>
      </c>
      <c r="X10">
        <f>COUNTIF('3897'!$B$7:$B$150,"*D3B*")</f>
        <v>3</v>
      </c>
      <c r="Y10">
        <f>COUNTIF('3897'!$B$7:$B$150,"*E1-*")</f>
        <v>0</v>
      </c>
      <c r="Z10">
        <f>COUNTIF('3897'!$B$7:$B$150,"*E1A*")</f>
        <v>0</v>
      </c>
      <c r="AA10">
        <f>COUNTIF('3897'!$B$7:$B$150,"*E1B*")</f>
        <v>0</v>
      </c>
      <c r="AB10">
        <f>COUNTIF('3897'!$B$7:$B$150,"*E1C*")</f>
        <v>0</v>
      </c>
      <c r="AC10">
        <f>COUNTIF('3897'!$B$7:$B$150,"*E2-*")</f>
        <v>0</v>
      </c>
      <c r="AD10">
        <f>COUNTIF('3897'!$B$7:$B$150,"*E2N*")</f>
        <v>0</v>
      </c>
      <c r="AE10">
        <f>COUNTIF('3897'!$B$7:$B$150,"*E2a*")</f>
        <v>0</v>
      </c>
      <c r="AF10">
        <f>COUNTIF('3897'!$B$7:$B$150,"*E2B*")</f>
        <v>0</v>
      </c>
      <c r="AG10">
        <f>COUNTIF('3897'!$B$7:$B$150,"*E2C*")</f>
        <v>0</v>
      </c>
    </row>
    <row r="11" spans="1:33" x14ac:dyDescent="0.25">
      <c r="A11" s="75"/>
      <c r="B11" s="76"/>
      <c r="C11" s="58"/>
      <c r="D11" s="58"/>
      <c r="E11" s="58"/>
      <c r="F11" s="58"/>
      <c r="G11" s="58"/>
      <c r="H11" s="58"/>
      <c r="I11" s="58"/>
      <c r="J11" s="58"/>
      <c r="O11" s="1">
        <v>4233</v>
      </c>
      <c r="P11" s="27">
        <f t="shared" si="0"/>
        <v>88</v>
      </c>
      <c r="Q11">
        <f>COUNTIF('4233'!$B$7:$B$150,"*D1A*")</f>
        <v>2</v>
      </c>
      <c r="R11">
        <f>COUNTIF('4233'!$B$7:$B$150,"*D2A*")</f>
        <v>3</v>
      </c>
      <c r="S11">
        <f>COUNTIF('4233'!$B$7:$B$150,"*D2B*")</f>
        <v>2</v>
      </c>
      <c r="T11">
        <f>COUNTIF('4233'!$B$7:$B$150,"*D2C*")</f>
        <v>3</v>
      </c>
      <c r="U11">
        <f>COUNTIF('4233'!$B$7:$B$150,"*D2D*")</f>
        <v>2</v>
      </c>
      <c r="V11">
        <f>COUNTIF('4233'!$B$7:$B$150,"*D2E*")</f>
        <v>2</v>
      </c>
      <c r="W11">
        <f>COUNTIF('4233'!$B$7:$B$150,"*D3A*")</f>
        <v>4</v>
      </c>
      <c r="X11">
        <f>COUNTIF('4233'!$B$7:$B$150,"*D3B*")</f>
        <v>4</v>
      </c>
      <c r="Y11">
        <f>COUNTIF('4233'!$B$7:$B$150,"*E1-*")</f>
        <v>0</v>
      </c>
      <c r="Z11">
        <f>COUNTIF('4233'!$B$7:$B$150,"*E1A*")</f>
        <v>15</v>
      </c>
      <c r="AA11">
        <f>COUNTIF('4233'!$B$7:$B$150,"*E1B*")</f>
        <v>32</v>
      </c>
      <c r="AB11">
        <f>COUNTIF('4233'!$B$7:$B$150,"*E1C*")</f>
        <v>12</v>
      </c>
      <c r="AC11">
        <f>COUNTIF('4233'!$B$7:$B$150,"*E2-*")</f>
        <v>0</v>
      </c>
      <c r="AD11">
        <f>COUNTIF('4233'!$B$7:$B$150,"*E2N*")</f>
        <v>0</v>
      </c>
      <c r="AE11">
        <f>COUNTIF('4233'!$B$7:$B$150,"*E2a*")</f>
        <v>4</v>
      </c>
      <c r="AF11">
        <f>COUNTIF('4233'!$B$7:$B$150,"*E2B*")</f>
        <v>0</v>
      </c>
      <c r="AG11">
        <f>COUNTIF('4233'!$B$7:$B$150,"*E2C*")</f>
        <v>3</v>
      </c>
    </row>
    <row r="12" spans="1:33" x14ac:dyDescent="0.25">
      <c r="A12" s="75" t="s">
        <v>268</v>
      </c>
      <c r="B12" s="76">
        <f>COUNTIF('1247'!B7:B150,"*E1-**")+COUNTIF('1894'!B7:B150,"*E1-**")+COUNTIF('2146'!B7:B150,"*E1-**")+COUNTIF('2461'!B7:B150,"*E1-**")+COUNTIF('2974'!B7:B150,"*E1-**")+COUNTIF('3655'!B7:B150,"*E1-**")+COUNTIF('3676'!B7:B150,"*E1-*")+COUNTIF('3897'!B7:B150,"*E1-**")+COUNTIF('4233'!B7:B150,"*E1-**")+COUNTIF('4533'!B7:B150,"*E1-*")+COUNTIF('5417'!B7:B100,"E1-**")+COUNTIF('5422'!B7:B150,"*E1-**")+COUNTIF('5479'!B7:B150,"*E1-**")+COUNTIF('5487'!B7:B150,"*E1-**")+COUNTIF('6211'!B7:B151,"*E1-**")+COUNTIF('6272'!B7:B150,"*E1-**")+COUNTIF('6324'!B7:B150,"*E1-**")+COUNTIF('7244'!B7:B150,"*E1-**")+COUNTIF('7425'!B7:B150,"*E1-**")+COUNTIF('8179'!B7:B150,"*E1-**")+COUNTIF('8473'!B7:B100,"E1-**")+COUNTIF('8495'!B7:B100,"E1-**")+COUNTIF('8543'!B7:B150,"*E1-**")+COUNTIF('8822'!B7:B150,"*E1-**")+COUNTIF('9516'!B7:B150,"*E1-**")+COUNTIF('9936'!B7:B150,"*E1-**")+COUNTIF('9963'!B7:B150,"*E1-**")+COUNTIF('9966'!B7:B150,"*E1-**")</f>
        <v>7</v>
      </c>
      <c r="C12" s="58" t="s">
        <v>258</v>
      </c>
      <c r="D12" s="58" t="s">
        <v>446</v>
      </c>
      <c r="E12" s="58"/>
      <c r="F12" s="58"/>
      <c r="G12" s="58"/>
      <c r="H12" s="58"/>
      <c r="I12" s="58"/>
      <c r="J12" s="58"/>
      <c r="O12" s="1">
        <v>4533</v>
      </c>
      <c r="P12" s="27">
        <f t="shared" si="0"/>
        <v>3</v>
      </c>
      <c r="Q12">
        <f>COUNTIF('4533'!$B$7:$B$150,"*D1A*")</f>
        <v>0</v>
      </c>
      <c r="R12">
        <f>COUNTIF('4533'!$B$7:$B$150,"*D2A*")</f>
        <v>0</v>
      </c>
      <c r="S12">
        <f>COUNTIF('4533'!$B$7:$B$150,"*D2B*")</f>
        <v>0</v>
      </c>
      <c r="T12">
        <f>COUNTIF('4533'!$B$7:$B$150,"*D2C*")</f>
        <v>0</v>
      </c>
      <c r="U12">
        <f>COUNTIF('4533'!$B$7:$B$150,"*D2D*")</f>
        <v>0</v>
      </c>
      <c r="V12">
        <f>COUNTIF('4533'!$B$7:$B$150,"*D2E*")</f>
        <v>0</v>
      </c>
      <c r="W12">
        <f>COUNTIF('4533'!$B$7:$B$150,"*D3A*")</f>
        <v>0</v>
      </c>
      <c r="X12">
        <f>COUNTIF('4533'!$B$7:$B$150,"*D3B*")</f>
        <v>0</v>
      </c>
      <c r="Y12">
        <f>COUNTIF('4533'!$B$7:$B$150,"*E1-*")</f>
        <v>0</v>
      </c>
      <c r="Z12">
        <f>COUNTIF('4533'!$B$7:$B$150,"*E1A*")</f>
        <v>0</v>
      </c>
      <c r="AA12">
        <f>COUNTIF('4533'!$B$7:$B$150,"*E1B*")</f>
        <v>2</v>
      </c>
      <c r="AB12">
        <f>COUNTIF('4533'!$B$7:$B$150,"*E1C*")</f>
        <v>0</v>
      </c>
      <c r="AC12">
        <f>COUNTIF('4533'!$B$7:$B$150,"*E2-*")</f>
        <v>0</v>
      </c>
      <c r="AD12">
        <f>COUNTIF('4533'!$B$7:$B$150,"*E2N*")</f>
        <v>0</v>
      </c>
      <c r="AE12">
        <f>COUNTIF('4533'!$B$7:$B$150,"*E2a*")</f>
        <v>0</v>
      </c>
      <c r="AF12">
        <f>COUNTIF('4533'!$B$7:$B$150,"*E2B*")</f>
        <v>1</v>
      </c>
      <c r="AG12">
        <f>COUNTIF('4533'!$B$7:$B$150,"*E2C*")</f>
        <v>0</v>
      </c>
    </row>
    <row r="13" spans="1:33" x14ac:dyDescent="0.25">
      <c r="A13" s="77" t="s">
        <v>266</v>
      </c>
      <c r="B13" s="76">
        <f>COUNTIF('1247'!B7:B150,"*E1A*")+COUNTIF('1894'!B7:B150,"*E1A*")+COUNTIF('2146'!B7:B150,"*E1A*")+COUNTIF('2461'!B7:B150,"*E1A*")+COUNTIF('2974'!B7:B150,"*E1A*")+COUNTIF('3655'!B7:B150,"*E1A*")+COUNTIF('3676'!B7:B150,"*E1A*")+COUNTIF('3897'!B7:B150,"*E1A*")+COUNTIF('4233'!B7:B150,"*E1A*")+COUNTIF('4533'!B7:B150,"*E1A*")+COUNTIF('5417'!B7:B100,"E1A*")+COUNTIF('5422'!B7:B150,"*E1A*")+COUNTIF('5479'!B7:B150,"*E1A*")+COUNTIF('5487'!B7:B150,"*E1A*")+COUNTIF('6211'!B7:B151,"*E1A*")+COUNTIF('6272'!B7:B150,"*E1A*")+COUNTIF('6324'!B7:B150,"*E1A*")+COUNTIF('7244'!B7:B150,"*E1A*")+COUNTIF('7425'!B7:B150,"*E1A*")+COUNTIF('8179'!B7:B150,"*E1A*")+COUNTIF('8473'!B7:B100,"E1A*")+COUNTIF('8495'!B7:B100,"E1A*")+COUNTIF('8543'!B7:B150,"*E1A*")+COUNTIF('8822'!B7:B150,"*E1A*")+COUNTIF('9516'!B7:B150,"*E1A*")+COUNTIF('9936'!B7:B150,"*E1A*")+COUNTIF('9963'!B7:B150,"*E1A*")+COUNTIF('9966'!B7:B150,"*E1A*")</f>
        <v>45</v>
      </c>
      <c r="C13" s="58" t="s">
        <v>258</v>
      </c>
      <c r="D13" s="58" t="s">
        <v>270</v>
      </c>
      <c r="E13" s="58"/>
      <c r="F13" s="58"/>
      <c r="G13" s="58"/>
      <c r="H13" s="58"/>
      <c r="I13" s="58"/>
      <c r="J13" s="58"/>
      <c r="O13" s="1">
        <v>5417</v>
      </c>
      <c r="P13" s="27">
        <f t="shared" si="0"/>
        <v>20</v>
      </c>
      <c r="Q13">
        <f>COUNTIF('5417'!$B$7:$B$150,"*D1A*")</f>
        <v>2</v>
      </c>
      <c r="R13">
        <f>COUNTIF('5417'!$B$7:$B$150,"*D2A*")</f>
        <v>2</v>
      </c>
      <c r="S13">
        <f>COUNTIF('5417'!$B$7:$B$150,"*D2B*")</f>
        <v>2</v>
      </c>
      <c r="T13">
        <f>COUNTIF('5417'!$B$7:$B$150,"*D2C*")</f>
        <v>2</v>
      </c>
      <c r="U13">
        <f>COUNTIF('5417'!$B$7:$B$150,"*D2D*")</f>
        <v>2</v>
      </c>
      <c r="V13">
        <f>COUNTIF('5417'!$B$7:$B$150,"*D2E*")</f>
        <v>2</v>
      </c>
      <c r="W13">
        <f>COUNTIF('5417'!$B$7:$B$150,"*D3A*")</f>
        <v>4</v>
      </c>
      <c r="X13">
        <f>COUNTIF('5417'!$B$7:$B$150,"*D3B*")</f>
        <v>4</v>
      </c>
      <c r="Y13">
        <f>COUNTIF('5417'!$B$7:$B$150,"*E1-*")</f>
        <v>0</v>
      </c>
      <c r="Z13">
        <f>COUNTIF('5417'!$B$7:$B$150,"*E1A*")</f>
        <v>0</v>
      </c>
      <c r="AA13">
        <f>COUNTIF('5417'!$B$7:$B$150,"*E1B*")</f>
        <v>0</v>
      </c>
      <c r="AB13">
        <f>COUNTIF('5417'!$B$7:$B$150,"*E1C*")</f>
        <v>0</v>
      </c>
      <c r="AC13">
        <f>COUNTIF('5417'!$B$7:$B$150,"*E2-*")</f>
        <v>0</v>
      </c>
      <c r="AD13">
        <f>COUNTIF('5417'!$B$7:$B$150,"*E2N*")</f>
        <v>0</v>
      </c>
      <c r="AE13">
        <f>COUNTIF('5417'!$B$7:$B$150,"*E2a*")</f>
        <v>0</v>
      </c>
      <c r="AF13">
        <f>COUNTIF('5417'!$B$7:$B$150,"*E2B*")</f>
        <v>0</v>
      </c>
      <c r="AG13">
        <f>COUNTIF('5417'!$B$7:$B$150,"*E2C*")</f>
        <v>0</v>
      </c>
    </row>
    <row r="14" spans="1:33" x14ac:dyDescent="0.25">
      <c r="A14" s="75" t="s">
        <v>267</v>
      </c>
      <c r="B14" s="76">
        <f>COUNTIF('1247'!B7:B150,"*E1B*")+COUNTIF('1894'!B7:B150,"*E1B*")+COUNTIF('2146'!B7:B150,"*E1B*")+COUNTIF('2461'!B7:B150,"*E1B*")+COUNTIF('2974'!B7:B150,"*E1B*")+COUNTIF('3655'!B7:B150,"*E1B*")+COUNTIF('3676'!B7:B150,"*E1B*")+COUNTIF('3897'!B7:B150,"*E1B*")+COUNTIF('4233'!B7:B150,"*E1B*")+COUNTIF('4533'!B7:B150,"*E1B*")+COUNTIF('5417'!B7:B100,"E1B*")+COUNTIF('5422'!B7:B150,"*E1B*")+COUNTIF('5479'!B7:B150,"*E1B*")+COUNTIF('5487'!B7:B150,"*E1B*")+COUNTIF('6211'!B7:B151,"*E1B*")+COUNTIF('6272'!B7:B150,"*E1B*")+COUNTIF('6324'!B7:B150,"*E1B*")+COUNTIF('7244'!B7:B150,"*E1B*")+COUNTIF('7425'!B7:B150,"*E1B*")+COUNTIF('8179'!B7:B150,"*E1B*")+COUNTIF('8473'!B7:B100,"E1B*")+COUNTIF('8495'!B7:B100,"E1B*")+COUNTIF('8543'!B7:B150,"*E1B*")+COUNTIF('8822'!B7:B150,"*E1B*")+COUNTIF('9516'!B7:B150,"*E1B*")+COUNTIF('9936'!B7:B150,"*E1B*")+COUNTIF('9963'!B7:B150,"*E1B*")+COUNTIF('9966'!B7:B150,"*E1B*")</f>
        <v>48</v>
      </c>
      <c r="C14" s="58" t="s">
        <v>258</v>
      </c>
      <c r="D14" s="58" t="s">
        <v>269</v>
      </c>
      <c r="E14" s="58"/>
      <c r="F14" s="58"/>
      <c r="G14" s="58"/>
      <c r="H14" s="58"/>
      <c r="I14" s="58"/>
      <c r="J14" s="58"/>
      <c r="O14" s="1">
        <v>5422</v>
      </c>
      <c r="P14" s="27">
        <f t="shared" si="0"/>
        <v>8</v>
      </c>
      <c r="Q14">
        <f>COUNTIF('5422'!$B$7:$B$150,"*D1A*")</f>
        <v>1</v>
      </c>
      <c r="R14">
        <f>COUNTIF('5422'!$B$7:$B$150,"*D2A*")</f>
        <v>1</v>
      </c>
      <c r="S14">
        <f>COUNTIF('5422'!$B$7:$B$150,"*D2B*")</f>
        <v>1</v>
      </c>
      <c r="T14">
        <f>COUNTIF('5422'!$B$7:$B$150,"*D2C*")</f>
        <v>1</v>
      </c>
      <c r="U14">
        <f>COUNTIF('5422'!$B$7:$B$150,"*D2D*")</f>
        <v>1</v>
      </c>
      <c r="V14">
        <f>COUNTIF('5422'!$B$7:$B$150,"*D2E*")</f>
        <v>1</v>
      </c>
      <c r="W14">
        <f>COUNTIF('5422'!$B$7:$B$150,"*D3A*")</f>
        <v>1</v>
      </c>
      <c r="X14">
        <f>COUNTIF('5422'!$B$7:$B$150,"*D3B*")</f>
        <v>1</v>
      </c>
      <c r="Y14">
        <f>COUNTIF('5422'!$B$7:$B$150,"*E1-*")</f>
        <v>0</v>
      </c>
      <c r="Z14">
        <f>COUNTIF('5422'!$B$7:$B$150,"*E1A*")</f>
        <v>0</v>
      </c>
      <c r="AA14">
        <f>COUNTIF('5422'!$B$7:$B$150,"*E1B*")</f>
        <v>0</v>
      </c>
      <c r="AB14">
        <f>COUNTIF('5422'!$B$7:$B$150,"*E1C*")</f>
        <v>0</v>
      </c>
      <c r="AC14">
        <f>COUNTIF('5422'!$B$7:$B$150,"*E2-*")</f>
        <v>0</v>
      </c>
      <c r="AD14">
        <f>COUNTIF('5422'!$B$7:$B$150,"*E2N*")</f>
        <v>0</v>
      </c>
      <c r="AE14">
        <f>COUNTIF('5422'!$B$7:$B$150,"*E2a*")</f>
        <v>0</v>
      </c>
      <c r="AF14">
        <f>COUNTIF('5422'!$B$7:$B$150,"*E2B*")</f>
        <v>0</v>
      </c>
      <c r="AG14">
        <f>COUNTIF('5422'!$B$7:$B$150,"*E2C*")</f>
        <v>0</v>
      </c>
    </row>
    <row r="15" spans="1:33" x14ac:dyDescent="0.25">
      <c r="A15" s="75" t="s">
        <v>239</v>
      </c>
      <c r="B15" s="76">
        <f>COUNTIF('1247'!B7:B150,"*E1C*")+COUNTIF('1894'!B7:B150,"*E1C*")+COUNTIF('2146'!B7:B150,"*E1C*")+COUNTIF('2461'!B7:B150,"*E1C*")+COUNTIF('2974'!B7:B150,"*E1C*")+COUNTIF('3655'!B7:B150,"*E1C*")+COUNTIF('3676'!B7:B150,"*E1C*")+COUNTIF('3897'!B7:B150,"*E1C*")+COUNTIF('4233'!B7:B150,"*E1C*")+COUNTIF('4533'!B7:B150,"*E1C*")+COUNTIF('5417'!B7:B100,"E1C*")+COUNTIF('5422'!B7:B150,"*E1C*")+COUNTIF('5479'!B7:B150,"*E1C*")+COUNTIF('5487'!B7:B150,"*E1C*")+COUNTIF('6211'!B7:B151,"*E1C*")+COUNTIF('6272'!B7:B150,"*E1C*")+COUNTIF('6324'!B7:B150,"*E1C*")+COUNTIF('7244'!B7:B150,"*E1C*")+COUNTIF('7425'!B7:B150,"*E1C*")+COUNTIF('8179'!B7:B150,"*E1C*")+COUNTIF('8473'!B7:B100,"E1C*")+COUNTIF('8495'!B7:B100,"E1C*")+COUNTIF('8543'!B7:B150,"*E1C*")+COUNTIF('8822'!B7:B150,"*E1C*")+COUNTIF('9516'!B7:B150,"*E1C*")+COUNTIF('9936'!B7:B150,"*E1C*")+COUNTIF('9963'!B7:B150,"*E1C*")+COUNTIF('9966'!B7:B150,"*E1C*")</f>
        <v>23</v>
      </c>
      <c r="C15" s="58" t="s">
        <v>621</v>
      </c>
      <c r="D15" s="58" t="s">
        <v>271</v>
      </c>
      <c r="E15" s="58"/>
      <c r="F15" s="58"/>
      <c r="G15" s="58"/>
      <c r="H15" s="58"/>
      <c r="I15" s="58"/>
      <c r="J15" s="58"/>
      <c r="O15" s="1">
        <v>5479</v>
      </c>
      <c r="P15" s="27">
        <f t="shared" si="0"/>
        <v>10</v>
      </c>
      <c r="Q15">
        <f>COUNTIF('5479'!$B$7:$B$150,"*D1A*")</f>
        <v>0</v>
      </c>
      <c r="R15">
        <f>COUNTIF('5479'!$B$7:$B$150,"*D2A*")</f>
        <v>1</v>
      </c>
      <c r="S15">
        <f>COUNTIF('5479'!$B$7:$B$150,"*D2B*")</f>
        <v>0</v>
      </c>
      <c r="T15">
        <f>COUNTIF('5479'!$B$7:$B$150,"*D2C*")</f>
        <v>1</v>
      </c>
      <c r="U15">
        <f>COUNTIF('5479'!$B$7:$B$150,"*D2D*")</f>
        <v>1</v>
      </c>
      <c r="V15">
        <f>COUNTIF('5479'!$B$7:$B$150,"*D2E*")</f>
        <v>1</v>
      </c>
      <c r="W15">
        <f>COUNTIF('5479'!$B$7:$B$150,"*D3A*")</f>
        <v>2</v>
      </c>
      <c r="X15">
        <f>COUNTIF('5479'!$B$7:$B$150,"*D3B*")</f>
        <v>2</v>
      </c>
      <c r="Y15">
        <f>COUNTIF('5479'!$B$7:$B$150,"*E1-*")</f>
        <v>0</v>
      </c>
      <c r="Z15">
        <f>COUNTIF('5479'!$B$7:$B$150,"*E1A*")</f>
        <v>1</v>
      </c>
      <c r="AA15">
        <f>COUNTIF('5479'!$B$7:$B$150,"*E1B*")</f>
        <v>0</v>
      </c>
      <c r="AB15">
        <f>COUNTIF('5479'!$B$7:$B$150,"*E1C*")</f>
        <v>0</v>
      </c>
      <c r="AC15">
        <f>COUNTIF('5479'!$B$7:$B$150,"*E2-*")</f>
        <v>1</v>
      </c>
      <c r="AD15">
        <f>COUNTIF('5479'!$B$7:$B$150,"*E2N*")</f>
        <v>0</v>
      </c>
      <c r="AE15">
        <f>COUNTIF('5479'!$B$7:$B$150,"*E2a*")</f>
        <v>0</v>
      </c>
      <c r="AF15">
        <f>COUNTIF('5479'!$B$7:$B$150,"*E2B*")</f>
        <v>0</v>
      </c>
      <c r="AG15">
        <f>COUNTIF('5479'!$B$7:$B$150,"*E2C*")</f>
        <v>0</v>
      </c>
    </row>
    <row r="16" spans="1:33" x14ac:dyDescent="0.25">
      <c r="A16" s="75" t="s">
        <v>265</v>
      </c>
      <c r="B16" s="76">
        <f>COUNTIF('1247'!B7:B150,"*E2-*")+COUNTIF('1894'!B7:B150,"*E2-*")+COUNTIF('2146'!B7:B150,"*E2-*")+COUNTIF('2461'!B7:B150,"*E2-*")+COUNTIF('2974'!B7:B150,"*E2-*")+COUNTIF('3655'!B7:B150,"*E2-*")+COUNTIF('3676'!B7:B150,"*E2-*")+COUNTIF('3897'!B7:B150,"*E2-*")+COUNTIF('4233'!B7:B150,"*E2-*")+COUNTIF('4533'!B7:B150,"*E2-*")+COUNTIF('5417'!B7:B100,"E2-*")+COUNTIF('5422'!B7:B150,"*E2-*")+COUNTIF('5479'!B7:B150,"*E2-*")+COUNTIF('5487'!B7:B150,"*E2-*")+COUNTIF('6211'!B7:B151,"*E2-*")+COUNTIF('6272'!B7:B150,"*E2-*")+COUNTIF('6324'!B7:B150,"*E2-*")+COUNTIF('7244'!B7:B150,"*E2-*")+COUNTIF('7425'!B7:B150,"*E2-*")+COUNTIF('8179'!B7:B150,"*E2-*")+COUNTIF('8473'!B7:B100,"E2-*")+COUNTIF('8495'!B7:B100,"E2-*")+COUNTIF('8543'!B7:B150,"*E2-*")+COUNTIF('8822'!B7:B150,"*E2-*")+COUNTIF('9516'!B7:B150,"*E2-*")+COUNTIF('9936'!B7:B150,"*E2-*")+COUNTIF('9963'!B7:B150,"*E2-*")+COUNTIF('9966'!B7:B150,"*E2-*")</f>
        <v>11</v>
      </c>
      <c r="C16" s="58" t="s">
        <v>257</v>
      </c>
      <c r="D16" s="58" t="s">
        <v>274</v>
      </c>
      <c r="E16" s="58"/>
      <c r="F16" s="58"/>
      <c r="G16" s="58"/>
      <c r="H16" s="58"/>
      <c r="I16" s="58"/>
      <c r="J16" s="58"/>
      <c r="O16" s="1">
        <v>5487</v>
      </c>
      <c r="P16" s="27">
        <f t="shared" si="0"/>
        <v>8</v>
      </c>
      <c r="Q16">
        <f>COUNTIF('5487'!$B$7:$B$150,"*D1A*")</f>
        <v>1</v>
      </c>
      <c r="R16">
        <f>COUNTIF('5487'!$B$7:$B$150,"*D2A*")</f>
        <v>1</v>
      </c>
      <c r="S16">
        <f>COUNTIF('5487'!$B$7:$B$150,"*D2B*")</f>
        <v>1</v>
      </c>
      <c r="T16">
        <f>COUNTIF('5487'!$B$7:$B$150,"*D2C*")</f>
        <v>1</v>
      </c>
      <c r="U16">
        <f>COUNTIF('5487'!$B$7:$B$150,"*D2D*")</f>
        <v>1</v>
      </c>
      <c r="V16">
        <f>COUNTIF('5487'!$B$7:$B$150,"*D2E*")</f>
        <v>1</v>
      </c>
      <c r="W16">
        <f>COUNTIF('5487'!$B$7:$B$150,"*D3A*")</f>
        <v>1</v>
      </c>
      <c r="X16">
        <f>COUNTIF('5487'!$B$7:$B$150,"*D3B*")</f>
        <v>1</v>
      </c>
      <c r="Y16">
        <f>COUNTIF('5487'!$B$7:$B$150,"*E1-*")</f>
        <v>0</v>
      </c>
      <c r="Z16">
        <f>COUNTIF('5487'!$B$7:$B$150,"*E1A*")</f>
        <v>0</v>
      </c>
      <c r="AA16">
        <f>COUNTIF('5487'!$B$7:$B$150,"*E1B*")</f>
        <v>0</v>
      </c>
      <c r="AB16">
        <f>COUNTIF('5487'!$B$7:$B$150,"*E1C*")</f>
        <v>0</v>
      </c>
      <c r="AC16">
        <f>COUNTIF('5487'!$B$7:$B$150,"*E2-*")</f>
        <v>0</v>
      </c>
      <c r="AD16">
        <f>COUNTIF('5487'!$B$7:$B$150,"*E2N*")</f>
        <v>0</v>
      </c>
      <c r="AE16">
        <f>COUNTIF('5487'!$B$7:$B$150,"*E2a*")</f>
        <v>0</v>
      </c>
      <c r="AF16">
        <f>COUNTIF('5487'!$B$7:$B$150,"*E2B*")</f>
        <v>0</v>
      </c>
      <c r="AG16">
        <f>COUNTIF('5487'!$B$7:$B$150,"*E2C*")</f>
        <v>0</v>
      </c>
    </row>
    <row r="17" spans="1:33" x14ac:dyDescent="0.25">
      <c r="A17" s="75" t="s">
        <v>275</v>
      </c>
      <c r="B17" s="76">
        <f>COUNTIF('1247'!B7:B150,"*E2N*")+COUNTIF('1894'!B7:B150,"*E2N*")+COUNTIF('2146'!B7:B150,"*E2N*")+COUNTIF('2461'!B7:B150,"*E2N*")+COUNTIF('2974'!B7:B150,"*E2N*")+COUNTIF('3655'!B7:B150,"*E2N*")+COUNTIF('3676'!B7:B150,"*E2N*")+COUNTIF('3897'!B7:B150,"*E2N*")+COUNTIF('4233'!B7:B150,"*E2N*")+COUNTIF('4533'!B7:B150,"*E2N*")+COUNTIF('5417'!B7:B100,"E2N*")+COUNTIF('5422'!B7:B150,"*E2N*")+COUNTIF('5479'!B7:B150,"*E2N*")+COUNTIF('5487'!B7:B150,"*E2N*")+COUNTIF('6211'!B7:B151,"*E2N*")+COUNTIF('6272'!B7:B150,"*E2N*")+COUNTIF('6324'!B7:B150,"*E2N*")+COUNTIF('7244'!B7:B150,"*E2N*")+COUNTIF('7425'!B7:B150,"*E2N*")+COUNTIF('8179'!B7:B150,"*E2N*")+COUNTIF('8473'!B7:B100,"E2N*")+COUNTIF('8495'!B7:B100,"E2N*")+COUNTIF('8543'!B7:B150,"*E2N*")+COUNTIF('8822'!B7:B150,"*E2N*")+COUNTIF('9516'!B7:B150,"*E2N*")+COUNTIF('9936'!B7:B150,"*E2N*")+COUNTIF('9963'!B7:B150,"*E2N*")+COUNTIF('9966'!B7:B150,"*E2N*")</f>
        <v>2</v>
      </c>
      <c r="C17" s="58" t="s">
        <v>257</v>
      </c>
      <c r="D17" s="58" t="s">
        <v>270</v>
      </c>
      <c r="E17" s="58"/>
      <c r="F17" s="58"/>
      <c r="G17" s="58"/>
      <c r="H17" s="58"/>
      <c r="I17" s="58"/>
      <c r="J17" s="58"/>
      <c r="O17" s="1">
        <v>6211</v>
      </c>
      <c r="P17" s="27">
        <f t="shared" si="0"/>
        <v>12</v>
      </c>
      <c r="Q17">
        <f>COUNTIF('6211'!$B$7:$B$151,"*D1A*")</f>
        <v>0</v>
      </c>
      <c r="R17">
        <f>COUNTIF('6211'!$B$7:$B$151,"*D2A*")</f>
        <v>1</v>
      </c>
      <c r="S17">
        <f>COUNTIF('6211'!$B$7:$B$151,"*D2B*")</f>
        <v>4</v>
      </c>
      <c r="T17">
        <f>COUNTIF('6211'!$B$7:$B$151,"*D2C*")</f>
        <v>1</v>
      </c>
      <c r="U17">
        <f>COUNTIF('6211'!$B$7:$B$151,"*D2D*")</f>
        <v>1</v>
      </c>
      <c r="V17">
        <f>COUNTIF('6211'!$B$7:$B$151,"*D2E*")</f>
        <v>1</v>
      </c>
      <c r="W17">
        <f>COUNTIF('6211'!$B$7:$B$151,"*D3A*")</f>
        <v>1</v>
      </c>
      <c r="X17">
        <f>COUNTIF('6211'!$B$7:$B$151,"*D3B*")</f>
        <v>1</v>
      </c>
      <c r="Y17">
        <f>COUNTIF('6211'!$B$7:$B$151,"*E1-*")</f>
        <v>0</v>
      </c>
      <c r="Z17">
        <f>COUNTIF('6211'!$B$7:$B$151,"*E1A*")</f>
        <v>1</v>
      </c>
      <c r="AA17">
        <f>COUNTIF('6211'!$B$7:$B$151,"*E1B*")</f>
        <v>0</v>
      </c>
      <c r="AB17">
        <f>COUNTIF('6211'!$B$7:$B$151,"*E1C*")</f>
        <v>0</v>
      </c>
      <c r="AC17">
        <f>COUNTIF('6211'!$B$7:$B$151,"*E2-*")</f>
        <v>1</v>
      </c>
      <c r="AD17">
        <f>COUNTIF('6211'!$B$7:$B$151,"*E2N*")</f>
        <v>0</v>
      </c>
      <c r="AE17">
        <f>COUNTIF('6211'!$B$7:$B$151,"*E2a*")</f>
        <v>0</v>
      </c>
      <c r="AF17">
        <f>COUNTIF('6211'!$B$7:$B$151,"*E2B*")</f>
        <v>0</v>
      </c>
      <c r="AG17">
        <f>COUNTIF('6211'!$B$7:$B$151,"*E2C*")</f>
        <v>0</v>
      </c>
    </row>
    <row r="18" spans="1:33" x14ac:dyDescent="0.25">
      <c r="A18" s="75" t="s">
        <v>272</v>
      </c>
      <c r="B18" s="76">
        <f>COUNTIF('1247'!B7:B150,"*E2A*")+COUNTIF('1894'!B7:B150,"*E2A*")+COUNTIF('2146'!B7:B150,"*E2A*")+COUNTIF('2461'!B7:B150,"*E2A*")+COUNTIF('2974'!B7:B150,"*E2A*")+COUNTIF('3655'!B7:B150,"*E2A*")+COUNTIF('3676'!B7:B150,"*E2A*")+COUNTIF('3897'!B7:B150,"*E2A*")+COUNTIF('4233'!B7:B150,"*E2A*")+COUNTIF('4533'!B7:B150,"*E2A*")+COUNTIF('5417'!B7:B100,"E2A*")+COUNTIF('5422'!B7:B150,"*E2A*")+COUNTIF('5479'!B7:B150,"*E2A*")+COUNTIF('5487'!B7:B150,"*E2A*")+COUNTIF('6211'!B7:B151,"*E2A*")+COUNTIF('6272'!B7:B150,"*E2A*")+COUNTIF('6324'!B7:B150,"*E2A*")+COUNTIF('7244'!B7:B150,"*E2A*")+COUNTIF('7425'!B7:B150,"*E2A*")+COUNTIF('8179'!B7:B150,"*E2A*")+COUNTIF('8473'!B7:B100,"E2A*")+COUNTIF('8495'!B7:B100,"E2A*")+COUNTIF('8543'!B7:B150,"*E2A*")+COUNTIF('8822'!B7:B150,"*E2A*")+COUNTIF('9516'!B7:B150,"*E2A*")+COUNTIF('9936'!B7:B150,"*E2A*")+COUNTIF('9963'!B7:B150,"*E2A*")+COUNTIF('9966'!B7:B150,"*E2A*")</f>
        <v>14</v>
      </c>
      <c r="C18" s="58" t="s">
        <v>257</v>
      </c>
      <c r="D18" s="58" t="s">
        <v>269</v>
      </c>
      <c r="E18" s="58"/>
      <c r="F18" s="58"/>
      <c r="G18" s="58"/>
      <c r="H18" s="58"/>
      <c r="I18" s="58"/>
      <c r="J18" s="58"/>
      <c r="O18" s="1">
        <v>6272</v>
      </c>
      <c r="P18" s="27">
        <f t="shared" si="0"/>
        <v>21</v>
      </c>
      <c r="Q18">
        <f>COUNTIF('6272'!$B$7:$B$150,"*D1A*")</f>
        <v>0</v>
      </c>
      <c r="R18">
        <f>COUNTIF('6272'!$B$7:$B$150,"*D2A*")</f>
        <v>3</v>
      </c>
      <c r="S18">
        <f>COUNTIF('6272'!$B$7:$B$150,"*D2B*")</f>
        <v>2</v>
      </c>
      <c r="T18">
        <f>COUNTIF('6272'!$B$7:$B$150,"*D2C*")</f>
        <v>3</v>
      </c>
      <c r="U18">
        <f>COUNTIF('6272'!$B$7:$B$150,"*D2D*")</f>
        <v>3</v>
      </c>
      <c r="V18">
        <f>COUNTIF('6272'!$B$7:$B$150,"*D2E*")</f>
        <v>1</v>
      </c>
      <c r="W18">
        <f>COUNTIF('6272'!$B$7:$B$150,"*D3A*")</f>
        <v>2</v>
      </c>
      <c r="X18">
        <f>COUNTIF('6272'!$B$7:$B$150,"*D3B*")</f>
        <v>2</v>
      </c>
      <c r="Y18">
        <f>COUNTIF('6272'!$B$7:$B$150,"*E1-*")</f>
        <v>0</v>
      </c>
      <c r="Z18">
        <f>COUNTIF('6272'!$B$7:$B$150,"*E1A*")</f>
        <v>0</v>
      </c>
      <c r="AA18">
        <f>COUNTIF('6272'!$B$7:$B$150,"*E1B*")</f>
        <v>0</v>
      </c>
      <c r="AB18">
        <f>COUNTIF('6272'!$B$7:$B$150,"*E1C*")</f>
        <v>0</v>
      </c>
      <c r="AC18">
        <f>COUNTIF('6272'!$B$7:$B$150,"*E2-*")</f>
        <v>3</v>
      </c>
      <c r="AD18">
        <f>COUNTIF('6272'!$B$7:$B$150,"*E2N*")</f>
        <v>0</v>
      </c>
      <c r="AE18">
        <f>COUNTIF('6272'!$B$7:$B$150,"*E2a*")</f>
        <v>0</v>
      </c>
      <c r="AF18">
        <f>COUNTIF('6272'!$B$7:$B$150,"*E2B*")</f>
        <v>1</v>
      </c>
      <c r="AG18">
        <f>COUNTIF('6272'!$B$7:$B$150,"*E2C*")</f>
        <v>1</v>
      </c>
    </row>
    <row r="19" spans="1:33" x14ac:dyDescent="0.25">
      <c r="A19" s="75" t="s">
        <v>237</v>
      </c>
      <c r="B19" s="76">
        <f>COUNTIF('1247'!B7:B150,"*E2B*")+COUNTIF('1894'!B7:B150,"*E2B*")+COUNTIF('2146'!B7:B150,"*E2B*")+COUNTIF('2461'!B7:B150,"*E2B*")+COUNTIF('2974'!B7:B150,"*E2B*")+COUNTIF('3655'!B7:B150,"*E2B*")+COUNTIF('3676'!B7:B150,"*E2B*")+COUNTIF('3897'!B7:B150,"*E2B*")+COUNTIF('4233'!B7:B150,"*E2B*")+COUNTIF('4533'!B7:B150,"*E2B*")+COUNTIF('5417'!B7:B100,"E2B*")+COUNTIF('5422'!B7:B150,"*E2B*")+COUNTIF('5479'!B7:B150,"*E2B*")+COUNTIF('5487'!B7:B150,"*E2B*")+COUNTIF('6211'!B7:B151,"*E2B*")+COUNTIF('6272'!B7:B150,"*E2B*")+COUNTIF('6324'!B7:B150,"*E2B*")+COUNTIF('7244'!B7:B150,"*E2B*")+COUNTIF('7425'!B7:B150,"*E2B*")+COUNTIF('8179'!B7:B150,"*E2B*")+COUNTIF('8473'!B7:B100,"*E2B*")+COUNTIF('8495'!B7:B100,"*E2B*")+COUNTIF('8543'!B7:B150,"*E2B*")+COUNTIF('8822'!B7:B150,"*E2B*")+COUNTIF('9516'!B7:B150,"*E2B*")+COUNTIF('9936'!B7:B150,"*E2B*")+COUNTIF('9963'!B7:B150,"*E2B*")+COUNTIF('9966'!B7:B150,"*E2B*")</f>
        <v>8</v>
      </c>
      <c r="C19" s="58" t="s">
        <v>622</v>
      </c>
      <c r="D19" s="58" t="s">
        <v>276</v>
      </c>
      <c r="E19" s="58"/>
      <c r="F19" s="58"/>
      <c r="G19" s="58"/>
      <c r="H19" s="58"/>
      <c r="I19" s="58"/>
      <c r="J19" s="58"/>
      <c r="O19" s="1">
        <v>6324</v>
      </c>
      <c r="P19" s="27">
        <f t="shared" si="0"/>
        <v>23</v>
      </c>
      <c r="Q19">
        <f>COUNTIF('6324'!$B$7:$B$150,"*D1A*")</f>
        <v>1</v>
      </c>
      <c r="R19">
        <f>COUNTIF('6324'!$B$7:$B$150,"*D2A*")</f>
        <v>2</v>
      </c>
      <c r="S19">
        <f>COUNTIF('6324'!$B$7:$B$150,"*D2B*")</f>
        <v>1</v>
      </c>
      <c r="T19">
        <f>COUNTIF('6324'!$B$7:$B$150,"*D2C*")</f>
        <v>2</v>
      </c>
      <c r="U19">
        <f>COUNTIF('6324'!$B$7:$B$150,"*D2D*")</f>
        <v>1</v>
      </c>
      <c r="V19">
        <f>COUNTIF('6324'!$B$7:$B$150,"*D2E*")</f>
        <v>1</v>
      </c>
      <c r="W19">
        <f>COUNTIF('6324'!$B$7:$B$150,"*D3A*")</f>
        <v>2</v>
      </c>
      <c r="X19">
        <f>COUNTIF('6324'!$B$7:$B$150,"*D3B*")</f>
        <v>0</v>
      </c>
      <c r="Y19">
        <f>COUNTIF('6324'!$B$7:$B$150,"*E1-*")</f>
        <v>0</v>
      </c>
      <c r="Z19">
        <f>COUNTIF('6324'!$B$7:$B$150,"*E1A*")</f>
        <v>5</v>
      </c>
      <c r="AA19">
        <f>COUNTIF('6324'!$B$7:$B$150,"*E1B*")</f>
        <v>3</v>
      </c>
      <c r="AB19">
        <f>COUNTIF('6324'!$B$7:$B$150,"*E1C*")</f>
        <v>0</v>
      </c>
      <c r="AC19">
        <f>COUNTIF('6324'!$B$7:$B$150,"*E2-*")</f>
        <v>0</v>
      </c>
      <c r="AD19">
        <f>COUNTIF('6324'!$B$7:$B$150,"*E2N*")</f>
        <v>1</v>
      </c>
      <c r="AE19">
        <f>COUNTIF('6324'!$B$7:$B$150,"*E2a*")</f>
        <v>3</v>
      </c>
      <c r="AF19">
        <f>COUNTIF('6324'!$B$7:$B$150,"*E2B*")</f>
        <v>1</v>
      </c>
      <c r="AG19">
        <f>COUNTIF('6324'!$B$7:$B$150,"*E2C*")</f>
        <v>0</v>
      </c>
    </row>
    <row r="20" spans="1:33" x14ac:dyDescent="0.25">
      <c r="A20" s="75" t="s">
        <v>273</v>
      </c>
      <c r="B20" s="76">
        <f>COUNTIF('1247'!B7:B150,"*E2C*")+COUNTIF('1894'!B7:B150,"*E2C*")+COUNTIF('2146'!B7:B150,"*E2C*")+COUNTIF('2461'!B7:B150,"*E2C*")+COUNTIF('2974'!B7:B150,"*E2C*")+COUNTIF('3655'!B7:B150,"*E2C*")+COUNTIF('3676'!B7:B150,"*E2C*")+COUNTIF('3897'!B7:B150,"*E2C*")+COUNTIF('4233'!B7:B150,"*E2C*")+COUNTIF('4533'!B7:B150,"*E2C*")+COUNTIF('5417'!B7:B100,"E2C*")+COUNTIF('5422'!B7:B150,"*E2C*")+COUNTIF('5479'!B7:B150,"*E2C*")+COUNTIF('5487'!B7:B150,"*E2C*")+COUNTIF('6211'!B7:B151,"*E2C*")+COUNTIF('6272'!B7:B150,"*E2C*")+COUNTIF('6324'!B7:B150,"*E2C*")+COUNTIF('7244'!B7:B150,"*E2C*")+COUNTIF('7425'!B7:B150,"*E2C*")+COUNTIF('8179'!B7:B150,"*E2C*")+COUNTIF('8473'!B7:B100,"E2C*")+COUNTIF('8495'!B7:B100,"E2C*")+COUNTIF('8543'!B7:B150,"*E2C*")+COUNTIF('8822'!B7:B150,"*E2C*")+COUNTIF('9516'!B7:B150,"*E2C*")+COUNTIF('9936'!B7:B150,"*E2C*")+COUNTIF('9963'!B7:B150,"*E2C*")+COUNTIF('9966'!B7:B150,"*E2C*")</f>
        <v>11</v>
      </c>
      <c r="C20" s="58" t="s">
        <v>620</v>
      </c>
      <c r="D20" s="58" t="s">
        <v>271</v>
      </c>
      <c r="E20" s="58"/>
      <c r="F20" s="58"/>
      <c r="G20" s="58"/>
      <c r="H20" s="58"/>
      <c r="I20" s="58"/>
      <c r="J20" s="58"/>
      <c r="O20" s="1">
        <v>7244</v>
      </c>
      <c r="P20" s="27">
        <f t="shared" si="0"/>
        <v>16</v>
      </c>
      <c r="Q20">
        <f>COUNTIF('7244'!$B$7:$B$150,"*D1A*")</f>
        <v>2</v>
      </c>
      <c r="R20">
        <f>COUNTIF('7244'!$B$7:$B$150,"*D2A*")</f>
        <v>2</v>
      </c>
      <c r="S20">
        <f>COUNTIF('7244'!$B$7:$B$150,"*D2B*")</f>
        <v>2</v>
      </c>
      <c r="T20">
        <f>COUNTIF('7244'!$B$7:$B$150,"*D2C*")</f>
        <v>3</v>
      </c>
      <c r="U20">
        <f>COUNTIF('7244'!$B$7:$B$150,"*D2D*")</f>
        <v>2</v>
      </c>
      <c r="V20">
        <f>COUNTIF('7244'!$B$7:$B$150,"*D2E*")</f>
        <v>1</v>
      </c>
      <c r="W20">
        <f>COUNTIF('7244'!$B$7:$B$150,"*D3A*")</f>
        <v>2</v>
      </c>
      <c r="X20">
        <f>COUNTIF('7244'!$B$7:$B$150,"*D3B*")</f>
        <v>2</v>
      </c>
      <c r="Y20">
        <f>COUNTIF('7244'!$B$7:$B$150,"*E1-*")</f>
        <v>0</v>
      </c>
      <c r="Z20">
        <f>COUNTIF('7244'!$B$7:$B$150,"*E1A*")</f>
        <v>0</v>
      </c>
      <c r="AA20">
        <f>COUNTIF('7244'!$B$7:$B$150,"*E1B*")</f>
        <v>0</v>
      </c>
      <c r="AB20">
        <f>COUNTIF('7244'!$B$7:$B$150,"*E1C*")</f>
        <v>0</v>
      </c>
      <c r="AC20">
        <f>COUNTIF('7244'!$B$7:$B$150,"*E2-*")</f>
        <v>0</v>
      </c>
      <c r="AD20">
        <f>COUNTIF('7244'!$B$7:$B$150,"*E2N*")</f>
        <v>0</v>
      </c>
      <c r="AE20">
        <f>COUNTIF('7244'!$B$7:$B$150,"*E2a*")</f>
        <v>0</v>
      </c>
      <c r="AF20">
        <f>COUNTIF('7244'!$B$7:$B$150,"*E2B*")</f>
        <v>0</v>
      </c>
      <c r="AG20">
        <f>COUNTIF('7244'!$B$7:$B$150,"*E2C*")</f>
        <v>0</v>
      </c>
    </row>
    <row r="21" spans="1:33" x14ac:dyDescent="0.25">
      <c r="A21" s="78"/>
      <c r="B21" s="78"/>
      <c r="C21" s="78"/>
      <c r="O21" s="1">
        <v>7425</v>
      </c>
      <c r="P21" s="27">
        <f t="shared" si="0"/>
        <v>16</v>
      </c>
      <c r="Q21">
        <f>COUNTIF('7425'!$B$7:$B$150,"*D1A*")</f>
        <v>2</v>
      </c>
      <c r="R21">
        <f>COUNTIF('7425'!$B$7:$B$150,"*D2A*")</f>
        <v>2</v>
      </c>
      <c r="S21">
        <f>COUNTIF('7425'!$B$7:$B$150,"*D2B*")</f>
        <v>2</v>
      </c>
      <c r="T21">
        <f>COUNTIF('7425'!$B$7:$B$150,"*D2C*")</f>
        <v>2</v>
      </c>
      <c r="U21">
        <f>COUNTIF('7425'!$B$7:$B$150,"*D2D*")</f>
        <v>2</v>
      </c>
      <c r="V21">
        <f>COUNTIF('7425'!$B$7:$B$150,"*D2E*")</f>
        <v>2</v>
      </c>
      <c r="W21">
        <f>COUNTIF('7425'!$B$7:$B$150,"*D3A*")</f>
        <v>2</v>
      </c>
      <c r="X21">
        <f>COUNTIF('7425'!$B$7:$B$150,"*D3B*")</f>
        <v>2</v>
      </c>
      <c r="Y21">
        <f>COUNTIF('7425'!$B$7:$B$150,"*E1-*")</f>
        <v>0</v>
      </c>
      <c r="Z21">
        <f>COUNTIF('7425'!$B$7:$B$150,"*E1A*")</f>
        <v>0</v>
      </c>
      <c r="AA21">
        <f>COUNTIF('7425'!$B$7:$B$150,"*E1B*")</f>
        <v>0</v>
      </c>
      <c r="AB21">
        <f>COUNTIF('7425'!$B$7:$B$150,"*E1C*")</f>
        <v>0</v>
      </c>
      <c r="AC21">
        <f>COUNTIF('7425'!$B$7:$B$150,"*E2-*")</f>
        <v>0</v>
      </c>
      <c r="AD21">
        <f>COUNTIF('7425'!$B$7:$B$150,"*E2N*")</f>
        <v>0</v>
      </c>
      <c r="AE21">
        <f>COUNTIF('7425'!$B$7:$B$150,"*E2a*")</f>
        <v>0</v>
      </c>
      <c r="AF21">
        <f>COUNTIF('7425'!$B$7:$B$150,"*E2B*")</f>
        <v>0</v>
      </c>
      <c r="AG21">
        <f>COUNTIF('7425'!$B$7:$B$150,"*E2C*")</f>
        <v>0</v>
      </c>
    </row>
    <row r="22" spans="1:33" x14ac:dyDescent="0.25">
      <c r="A22" s="86" t="s">
        <v>617</v>
      </c>
      <c r="B22" s="87"/>
      <c r="C22" s="79">
        <f>SUM(B4:B10)+SUM(B12:B15)</f>
        <v>375</v>
      </c>
      <c r="E22" s="33"/>
      <c r="O22" s="1">
        <v>8179</v>
      </c>
      <c r="P22" s="27">
        <f t="shared" si="0"/>
        <v>13</v>
      </c>
      <c r="Q22">
        <f>COUNTIF('8179'!$B$7:$B$150,"*D1A*")</f>
        <v>1</v>
      </c>
      <c r="R22">
        <f>COUNTIF('8179'!$B$7:$B$150,"*D2A*")</f>
        <v>1</v>
      </c>
      <c r="S22">
        <f>COUNTIF('8179'!$B$7:$B$150,"*D2B*")</f>
        <v>0</v>
      </c>
      <c r="T22">
        <f>COUNTIF('8179'!$B$7:$B$150,"*D2C*")</f>
        <v>1</v>
      </c>
      <c r="U22">
        <f>COUNTIF('8179'!$B$7:$B$150,"*D2D*")</f>
        <v>0</v>
      </c>
      <c r="V22">
        <f>COUNTIF('8179'!$B$7:$B$150,"*D2E*")</f>
        <v>0</v>
      </c>
      <c r="W22">
        <f>COUNTIF('8179'!$B$7:$B$150,"*D3A*")</f>
        <v>1</v>
      </c>
      <c r="X22">
        <f>COUNTIF('8179'!$B$7:$B$150,"*D3B*")</f>
        <v>0</v>
      </c>
      <c r="Y22">
        <f>COUNTIF('8179'!$B$7:$B$150,"*E1-*")</f>
        <v>0</v>
      </c>
      <c r="Z22">
        <f>COUNTIF('8179'!$B$7:$B$150,"*E1A*")</f>
        <v>5</v>
      </c>
      <c r="AA22">
        <f>COUNTIF('8179'!$B$7:$B$150,"*E1B*")</f>
        <v>1</v>
      </c>
      <c r="AB22">
        <f>COUNTIF('8179'!$B$7:$B$150,"*E1C*")</f>
        <v>0</v>
      </c>
      <c r="AC22">
        <f>COUNTIF('8179'!$B$7:$B$150,"*E2-*")</f>
        <v>0</v>
      </c>
      <c r="AD22">
        <f>COUNTIF('8179'!$B$7:$B$150,"*E2N*")</f>
        <v>0</v>
      </c>
      <c r="AE22">
        <f>COUNTIF('8179'!$B$7:$B$150,"*E2a*")</f>
        <v>1</v>
      </c>
      <c r="AF22">
        <f>COUNTIF('8179'!$B$7:$B$150,"*E2B*")</f>
        <v>1</v>
      </c>
      <c r="AG22">
        <f>COUNTIF('8179'!$B$7:$B$150,"*E2C*")</f>
        <v>1</v>
      </c>
    </row>
    <row r="23" spans="1:33" x14ac:dyDescent="0.25">
      <c r="A23" s="86" t="s">
        <v>618</v>
      </c>
      <c r="B23" s="87"/>
      <c r="C23" s="79">
        <f>SUM(B3)+SUM(B16:B20)</f>
        <v>76</v>
      </c>
      <c r="O23" s="1">
        <v>8473</v>
      </c>
      <c r="P23" s="27">
        <f t="shared" si="0"/>
        <v>8</v>
      </c>
      <c r="Q23">
        <f>COUNTIF('8473'!$B$7:$B$150,"*D1A*")</f>
        <v>0</v>
      </c>
      <c r="R23">
        <f>COUNTIF('8473'!$B$7:$B$150,"*D2A*")</f>
        <v>1</v>
      </c>
      <c r="S23">
        <f>COUNTIF('8473'!$B$7:$B$150,"*D2B*")</f>
        <v>1</v>
      </c>
      <c r="T23">
        <f>COUNTIF('8473'!$B$7:$B$150,"*D2C*")</f>
        <v>1</v>
      </c>
      <c r="U23">
        <f>COUNTIF('8473'!$B$7:$B$150,"*D2D*")</f>
        <v>1</v>
      </c>
      <c r="V23">
        <f>COUNTIF('8473'!$B$7:$B$150,"*D2E*")</f>
        <v>1</v>
      </c>
      <c r="W23">
        <f>COUNTIF('8473'!$B$7:$B$150,"*D3A*")</f>
        <v>1</v>
      </c>
      <c r="X23">
        <f>COUNTIF('8473'!$B$7:$B$150,"*D3B*")</f>
        <v>1</v>
      </c>
      <c r="Y23">
        <f>COUNTIF('8473'!$B$7:$B$150,"*E1-*")</f>
        <v>0</v>
      </c>
      <c r="Z23">
        <f>COUNTIF('8473'!$B$7:$B$150,"*E1A*")</f>
        <v>0</v>
      </c>
      <c r="AA23">
        <f>COUNTIF('8473'!$B$7:$B$150,"*E1B*")</f>
        <v>0</v>
      </c>
      <c r="AB23">
        <f>COUNTIF('8473'!$B$7:$B$150,"*E1C*")</f>
        <v>0</v>
      </c>
      <c r="AC23">
        <f>COUNTIF('8473'!$B$7:$B$150,"*E2-*")</f>
        <v>1</v>
      </c>
      <c r="AD23">
        <f>COUNTIF('8473'!$B$7:$B$150,"*E2N*")</f>
        <v>0</v>
      </c>
      <c r="AE23">
        <f>COUNTIF('8473'!$B$7:$B$150,"*E2a*")</f>
        <v>0</v>
      </c>
      <c r="AF23">
        <f>COUNTIF('8473'!$B$7:$B$150,"*E2B*")</f>
        <v>0</v>
      </c>
      <c r="AG23">
        <f>COUNTIF('8473'!$B$7:$B$150,"*E2C*")</f>
        <v>0</v>
      </c>
    </row>
    <row r="24" spans="1:33" x14ac:dyDescent="0.25">
      <c r="A24" s="86" t="s">
        <v>619</v>
      </c>
      <c r="B24" s="87"/>
      <c r="C24" s="79">
        <f>SUM(C22:C23)</f>
        <v>451</v>
      </c>
      <c r="O24" s="1">
        <v>8495</v>
      </c>
      <c r="P24" s="27">
        <f t="shared" si="0"/>
        <v>21</v>
      </c>
      <c r="Q24">
        <f>COUNTIF('8495'!$B$7:$B$150,"*D1A*")</f>
        <v>2</v>
      </c>
      <c r="R24">
        <f>COUNTIF('8495'!$B$7:$B$150,"*D2A*")</f>
        <v>2</v>
      </c>
      <c r="S24">
        <f>COUNTIF('8495'!$B$7:$B$150,"*D2B*")</f>
        <v>2</v>
      </c>
      <c r="T24">
        <f>COUNTIF('8495'!$B$7:$B$150,"*D2C*")</f>
        <v>2</v>
      </c>
      <c r="U24">
        <f>COUNTIF('8495'!$B$7:$B$150,"*D2D*")</f>
        <v>2</v>
      </c>
      <c r="V24">
        <f>COUNTIF('8495'!$B$7:$B$150,"*D2E*")</f>
        <v>2</v>
      </c>
      <c r="W24">
        <f>COUNTIF('8495'!$B$7:$B$150,"*D3A*")</f>
        <v>2</v>
      </c>
      <c r="X24">
        <f>COUNTIF('8495'!$B$7:$B$150,"*D3B*")</f>
        <v>3</v>
      </c>
      <c r="Y24">
        <f>COUNTIF('8495'!$B$7:$B$150,"*E1-*")</f>
        <v>4</v>
      </c>
      <c r="Z24">
        <f>COUNTIF('8495'!$B$7:$B$150,"*E1A*")</f>
        <v>0</v>
      </c>
      <c r="AA24">
        <f>COUNTIF('8495'!$B$7:$B$150,"*E1B*")</f>
        <v>0</v>
      </c>
      <c r="AB24">
        <f>COUNTIF('8495'!$B$7:$B$150,"*E1C*")</f>
        <v>0</v>
      </c>
      <c r="AC24">
        <f>COUNTIF('8495'!$B$7:$B$150,"*E2-*")</f>
        <v>0</v>
      </c>
      <c r="AD24">
        <f>COUNTIF('8495'!$B$7:$B$150,"*E2N*")</f>
        <v>0</v>
      </c>
      <c r="AE24">
        <f>COUNTIF('8495'!$B$7:$B$150,"*E2a*")</f>
        <v>0</v>
      </c>
      <c r="AF24">
        <f>COUNTIF('8495'!$B$7:$B$150,"*E2B*")</f>
        <v>0</v>
      </c>
      <c r="AG24">
        <f>COUNTIF('8495'!$B$7:$B$150,"*E2C*")</f>
        <v>0</v>
      </c>
    </row>
    <row r="25" spans="1:33" x14ac:dyDescent="0.25">
      <c r="O25" s="1">
        <v>8543</v>
      </c>
      <c r="P25" s="27">
        <f t="shared" si="0"/>
        <v>9</v>
      </c>
      <c r="Q25">
        <f>COUNTIF('8543'!$B$7:$B$150,"*D1A*")</f>
        <v>1</v>
      </c>
      <c r="R25">
        <f>COUNTIF('8543'!$B$7:$B$150,"*D2A*")</f>
        <v>1</v>
      </c>
      <c r="S25">
        <f>COUNTIF('8543'!$B$7:$B$150,"*D2B*")</f>
        <v>0</v>
      </c>
      <c r="T25">
        <f>COUNTIF('8543'!$B$7:$B$150,"*D2C*")</f>
        <v>1</v>
      </c>
      <c r="U25">
        <f>COUNTIF('8543'!$B$7:$B$150,"*D2D*")</f>
        <v>0</v>
      </c>
      <c r="V25">
        <f>COUNTIF('8543'!$B$7:$B$150,"*D2E*")</f>
        <v>0</v>
      </c>
      <c r="W25">
        <f>COUNTIF('8543'!$B$7:$B$150,"*D3A*")</f>
        <v>1</v>
      </c>
      <c r="X25">
        <f>COUNTIF('8543'!$B$7:$B$150,"*D3B*")</f>
        <v>0</v>
      </c>
      <c r="Y25">
        <f>COUNTIF('8543'!$B$7:$B$150,"*E1-*")</f>
        <v>0</v>
      </c>
      <c r="Z25">
        <f>COUNTIF('8543'!$B$7:$B$150,"*E1A*")</f>
        <v>5</v>
      </c>
      <c r="AA25">
        <f>COUNTIF('8543'!$B$7:$B$150,"*E1B*")</f>
        <v>0</v>
      </c>
      <c r="AB25">
        <f>COUNTIF('8543'!$B$7:$B$150,"*E1C*")</f>
        <v>0</v>
      </c>
      <c r="AC25">
        <f>COUNTIF('8543'!$B$7:$B$150,"*E2-*")</f>
        <v>0</v>
      </c>
      <c r="AD25">
        <f>COUNTIF('8543'!$B$7:$B$150,"*E2N*")</f>
        <v>0</v>
      </c>
      <c r="AE25">
        <f>COUNTIF('8543'!$B$7:$B$150,"*E2a*")</f>
        <v>0</v>
      </c>
      <c r="AF25">
        <f>COUNTIF('8543'!$B$7:$B$150,"*E2B*")</f>
        <v>0</v>
      </c>
      <c r="AG25">
        <f>COUNTIF('8543'!$B$7:$B$150,"*E2C*")</f>
        <v>0</v>
      </c>
    </row>
    <row r="26" spans="1:33" x14ac:dyDescent="0.25">
      <c r="O26" s="1">
        <v>8822</v>
      </c>
      <c r="P26" s="27">
        <f t="shared" si="0"/>
        <v>65</v>
      </c>
      <c r="Q26">
        <f>COUNTIF('8822'!$B$7:$B$150,"*D1A*")</f>
        <v>4</v>
      </c>
      <c r="R26">
        <f>COUNTIF('8822'!$B$7:$B$150,"*D2A*")</f>
        <v>3</v>
      </c>
      <c r="S26">
        <f>COUNTIF('8822'!$B$7:$B$150,"*D2B*")</f>
        <v>3</v>
      </c>
      <c r="T26">
        <f>COUNTIF('8822'!$B$7:$B$150,"*D2C*")</f>
        <v>3</v>
      </c>
      <c r="U26">
        <f>COUNTIF('8822'!$B$7:$B$150,"*D2D*")</f>
        <v>3</v>
      </c>
      <c r="V26">
        <f>COUNTIF('8822'!$B$7:$B$150,"*D2E*")</f>
        <v>3</v>
      </c>
      <c r="W26">
        <f>COUNTIF('8822'!$B$7:$B$150,"*D3A*")</f>
        <v>9</v>
      </c>
      <c r="X26">
        <f>COUNTIF('8822'!$B$7:$B$150,"*D3B*")</f>
        <v>4</v>
      </c>
      <c r="Y26">
        <f>COUNTIF('8822'!$B$7:$B$150,"*E1-*")</f>
        <v>0</v>
      </c>
      <c r="Z26">
        <f>COUNTIF('8822'!$B$7:$B$150,"*E1A*")</f>
        <v>0</v>
      </c>
      <c r="AA26">
        <f>COUNTIF('8822'!$B$7:$B$150,"*E1B*")</f>
        <v>10</v>
      </c>
      <c r="AB26">
        <f>COUNTIF('8822'!$B$7:$B$150,"*E1C*")</f>
        <v>7</v>
      </c>
      <c r="AC26">
        <f>COUNTIF('8822'!$B$7:$B$150,"*E2-*")</f>
        <v>0</v>
      </c>
      <c r="AD26">
        <f>COUNTIF('8822'!$B$7:$B$150,"*E2N*")</f>
        <v>1</v>
      </c>
      <c r="AE26">
        <f>COUNTIF('8822'!$B$7:$B$150,"*E2a*")</f>
        <v>6</v>
      </c>
      <c r="AF26">
        <f>COUNTIF('8822'!$B$7:$B$150,"*E2B*")</f>
        <v>3</v>
      </c>
      <c r="AG26">
        <f>COUNTIF('8822'!$B$7:$B$150,"*E2C*")</f>
        <v>6</v>
      </c>
    </row>
    <row r="27" spans="1:33" x14ac:dyDescent="0.25">
      <c r="O27" s="1">
        <v>9516</v>
      </c>
      <c r="P27" s="27">
        <f t="shared" si="0"/>
        <v>8</v>
      </c>
      <c r="Q27">
        <f>COUNTIF('9516'!$B$7:$B$150,"*D1A*")</f>
        <v>1</v>
      </c>
      <c r="R27">
        <f>COUNTIF('9516'!$B$7:$B$150,"*D2A*")</f>
        <v>1</v>
      </c>
      <c r="S27">
        <f>COUNTIF('9516'!$B$7:$B$150,"*D2B*")</f>
        <v>1</v>
      </c>
      <c r="T27">
        <f>COUNTIF('9516'!$B$7:$B$150,"*D2C*")</f>
        <v>1</v>
      </c>
      <c r="U27">
        <f>COUNTIF('9516'!$B$7:$B$150,"*D2D*")</f>
        <v>1</v>
      </c>
      <c r="V27">
        <f>COUNTIF('9516'!$B$7:$B$150,"*D2E*")</f>
        <v>1</v>
      </c>
      <c r="W27">
        <f>COUNTIF('9516'!$B$7:$B$150,"*D3A*")</f>
        <v>1</v>
      </c>
      <c r="X27">
        <f>COUNTIF('9516'!$B$7:$B$150,"*D3B*")</f>
        <v>1</v>
      </c>
      <c r="Y27">
        <f>COUNTIF('9516'!$B$7:$B$150,"*E1-*")</f>
        <v>0</v>
      </c>
      <c r="Z27">
        <f>COUNTIF('9516'!$B$7:$B$150,"*E1A*")</f>
        <v>0</v>
      </c>
      <c r="AA27">
        <f>COUNTIF('9516'!$B$7:$B$150,"*E1B*")</f>
        <v>0</v>
      </c>
      <c r="AB27">
        <f>COUNTIF('9516'!$B$7:$B$150,"*E1C*")</f>
        <v>0</v>
      </c>
      <c r="AC27">
        <f>COUNTIF('9516'!$B$7:$B$150,"*E2-*")</f>
        <v>0</v>
      </c>
      <c r="AD27">
        <f>COUNTIF('9516'!$B$7:$B$150,"*E2N*")</f>
        <v>0</v>
      </c>
      <c r="AE27">
        <f>COUNTIF('9516'!$B$7:$B$150,"*E2a*")</f>
        <v>0</v>
      </c>
      <c r="AF27">
        <f>COUNTIF('9516'!$B$7:$B$150,"*E2B*")</f>
        <v>0</v>
      </c>
      <c r="AG27">
        <f>COUNTIF('9516'!$B$7:$B$150,"*E2C*")</f>
        <v>0</v>
      </c>
    </row>
    <row r="28" spans="1:33" x14ac:dyDescent="0.25">
      <c r="O28" s="1">
        <v>9936</v>
      </c>
      <c r="P28" s="27">
        <f t="shared" si="0"/>
        <v>10</v>
      </c>
      <c r="Q28">
        <f>COUNTIF('9936'!$B$7:$B$150,"*D1A*")</f>
        <v>1</v>
      </c>
      <c r="R28">
        <f>COUNTIF('9936'!$B$7:$B$150,"*D2A*")</f>
        <v>1</v>
      </c>
      <c r="S28">
        <f>COUNTIF('9936'!$B$7:$B$150,"*D2B*")</f>
        <v>1</v>
      </c>
      <c r="T28">
        <f>COUNTIF('9936'!$B$7:$B$150,"*D2C*")</f>
        <v>1</v>
      </c>
      <c r="U28">
        <f>COUNTIF('9936'!$B$7:$B$150,"*D2D*")</f>
        <v>1</v>
      </c>
      <c r="V28">
        <f>COUNTIF('9936'!$B$7:$B$150,"*D2E*")</f>
        <v>1</v>
      </c>
      <c r="W28">
        <f>COUNTIF('9936'!$B$7:$B$150,"*D3A*")</f>
        <v>1</v>
      </c>
      <c r="X28">
        <f>COUNTIF('9936'!$B$7:$B$150,"*D3B*")</f>
        <v>1</v>
      </c>
      <c r="Y28">
        <f>COUNTIF('9936'!$B$7:$B$150,"*E1-*")</f>
        <v>0</v>
      </c>
      <c r="Z28">
        <f>COUNTIF('9936'!$B$7:$B$150,"*E1A*")</f>
        <v>0</v>
      </c>
      <c r="AA28">
        <f>COUNTIF('9936'!$B$7:$B$150,"*E1B*")</f>
        <v>0</v>
      </c>
      <c r="AB28">
        <f>COUNTIF('9936'!$B$7:$B$150,"*E1C*")</f>
        <v>2</v>
      </c>
      <c r="AC28">
        <f>COUNTIF('9936'!$B$7:$B$150,"*E2-*")</f>
        <v>0</v>
      </c>
      <c r="AD28">
        <f>COUNTIF('9936'!$B$7:$B$150,"*E2N*")</f>
        <v>0</v>
      </c>
      <c r="AE28">
        <f>COUNTIF('9936'!$B$7:$B$150,"*E2A*")</f>
        <v>0</v>
      </c>
      <c r="AF28">
        <f>COUNTIF('9936'!$B$7:$B$150,"*E2B*")</f>
        <v>0</v>
      </c>
      <c r="AG28">
        <f>COUNTIF('9936'!$B$7:$B$150,"*E2C*")</f>
        <v>0</v>
      </c>
    </row>
    <row r="29" spans="1:33" x14ac:dyDescent="0.25">
      <c r="O29" s="1">
        <v>9963</v>
      </c>
      <c r="P29" s="27">
        <f t="shared" si="0"/>
        <v>7</v>
      </c>
      <c r="Q29">
        <f>COUNTIF('9963'!$B$7:$B$150,"*D1A*")</f>
        <v>1</v>
      </c>
      <c r="R29">
        <f>COUNTIF('9963'!$B$7:$B$150,"*D2A*")</f>
        <v>1</v>
      </c>
      <c r="S29">
        <f>COUNTIF('9963'!$B$7:$B$150,"*D2B*")</f>
        <v>1</v>
      </c>
      <c r="T29">
        <f>COUNTIF('9963'!$B$7:$B$150,"*D2C*")</f>
        <v>1</v>
      </c>
      <c r="U29">
        <f>COUNTIF('9963'!$B$7:$B$150,"*D2D*")</f>
        <v>1</v>
      </c>
      <c r="V29">
        <f>COUNTIF('9963'!$B$7:$B$150,"*D2E*")</f>
        <v>0</v>
      </c>
      <c r="W29">
        <f>COUNTIF('9963'!$B$7:$B$150,"*D3A*")</f>
        <v>1</v>
      </c>
      <c r="X29">
        <f>COUNTIF('9963'!$B$7:$B$150,"*D3B*")</f>
        <v>1</v>
      </c>
      <c r="Y29">
        <f>COUNTIF('9963'!$B$7:$B$150,"*E1-*")</f>
        <v>0</v>
      </c>
      <c r="Z29">
        <f>COUNTIF('9963'!$B$7:$B$150,"*E1A*")</f>
        <v>0</v>
      </c>
      <c r="AA29">
        <f>COUNTIF('9963'!$B$7:$B$150,"*E1B*")</f>
        <v>0</v>
      </c>
      <c r="AB29">
        <f>COUNTIF('9963'!$B$7:$B$150,"*E1C*")</f>
        <v>0</v>
      </c>
      <c r="AC29">
        <f>COUNTIF('9963'!$B$7:$B$150,"*E2-*")</f>
        <v>0</v>
      </c>
      <c r="AD29">
        <f>COUNTIF('9963'!$B$7:$B$150,"*E2N*")</f>
        <v>0</v>
      </c>
      <c r="AE29">
        <f>COUNTIF('9963'!$B$7:$B$150,"*E2A*")</f>
        <v>0</v>
      </c>
      <c r="AF29">
        <f>COUNTIF('9963'!$B$7:$B$150,"*E2B*")</f>
        <v>0</v>
      </c>
      <c r="AG29">
        <f>COUNTIF('9963'!$B$7:$B$150,"*E2C*")</f>
        <v>0</v>
      </c>
    </row>
    <row r="30" spans="1:33" x14ac:dyDescent="0.25">
      <c r="O30" s="1">
        <v>9966</v>
      </c>
      <c r="P30" s="27">
        <f t="shared" si="0"/>
        <v>7</v>
      </c>
      <c r="Q30">
        <f>COUNTIF('9966'!$B$7:$B$150,"*D1A*")</f>
        <v>1</v>
      </c>
      <c r="R30">
        <f>COUNTIF('9966'!$B$7:$B$150,"*D2A*")</f>
        <v>1</v>
      </c>
      <c r="S30">
        <f>COUNTIF('9966'!$B$7:$B$150,"*D2B*")</f>
        <v>0</v>
      </c>
      <c r="T30">
        <f>COUNTIF('9966'!$B$7:$B$150,"*D2C*")</f>
        <v>1</v>
      </c>
      <c r="U30">
        <f>COUNTIF('9966'!$B$7:$B$150,"*D2D*")</f>
        <v>0</v>
      </c>
      <c r="V30">
        <f>COUNTIF('9966'!$B$7:$B$150,"*D2E*")</f>
        <v>0</v>
      </c>
      <c r="W30">
        <f>COUNTIF('9966'!$B$7:$B$150,"*D3A*")</f>
        <v>1</v>
      </c>
      <c r="X30">
        <f>COUNTIF('9966'!$B$7:$B$150,"*D3B*")</f>
        <v>0</v>
      </c>
      <c r="Y30">
        <f>COUNTIF('9966'!$B$7:$B$150,"*E1-*")</f>
        <v>0</v>
      </c>
      <c r="Z30">
        <f>COUNTIF('9966'!$B$7:$B$150,"*E1A*")</f>
        <v>3</v>
      </c>
      <c r="AA30">
        <f>COUNTIF('9966'!$B$7:$B$150,"*E1B*")</f>
        <v>0</v>
      </c>
      <c r="AB30">
        <f>COUNTIF('9966'!$B$7:$B$150,"*E1C*")</f>
        <v>0</v>
      </c>
      <c r="AC30">
        <f>COUNTIF('9966'!$B$7:$B$150,"*E2-*")</f>
        <v>0</v>
      </c>
      <c r="AD30">
        <f>COUNTIF('9966'!$B$7:$B$150,"*E2N*")</f>
        <v>0</v>
      </c>
      <c r="AE30">
        <f>COUNTIF('9966'!$B$7:$B$150,"*E2A*")</f>
        <v>0</v>
      </c>
      <c r="AF30">
        <f>COUNTIF('9966'!$B$7:$B$150,"*E2B*")</f>
        <v>0</v>
      </c>
      <c r="AG30">
        <f>COUNTIF('9966'!$B$7:$B$150,"*E2C*")</f>
        <v>0</v>
      </c>
    </row>
    <row r="31" spans="1:33" x14ac:dyDescent="0.25">
      <c r="O31" s="1" t="s">
        <v>716</v>
      </c>
      <c r="P31" s="1">
        <f>SUM(P3:P30)</f>
        <v>451</v>
      </c>
      <c r="Q31" s="1">
        <f>SUM(Q3:Q30)</f>
        <v>30</v>
      </c>
      <c r="R31" s="1">
        <f t="shared" ref="R31:S31" si="1">SUM(R3:R30)</f>
        <v>39</v>
      </c>
      <c r="S31" s="1">
        <f t="shared" si="1"/>
        <v>32</v>
      </c>
      <c r="T31" s="1">
        <f t="shared" ref="T31:AC31" si="2">SUM(T3:T30)</f>
        <v>41</v>
      </c>
      <c r="U31" s="1">
        <f t="shared" si="2"/>
        <v>31</v>
      </c>
      <c r="V31" s="1">
        <f t="shared" si="2"/>
        <v>26</v>
      </c>
      <c r="W31" s="1">
        <f t="shared" si="2"/>
        <v>47</v>
      </c>
      <c r="X31" s="1">
        <f t="shared" si="2"/>
        <v>36</v>
      </c>
      <c r="Y31" s="1">
        <f t="shared" si="2"/>
        <v>7</v>
      </c>
      <c r="Z31" s="1">
        <f t="shared" si="2"/>
        <v>45</v>
      </c>
      <c r="AA31" s="1">
        <f t="shared" si="2"/>
        <v>48</v>
      </c>
      <c r="AB31" s="1">
        <f t="shared" si="2"/>
        <v>23</v>
      </c>
      <c r="AC31" s="1">
        <f t="shared" si="2"/>
        <v>11</v>
      </c>
      <c r="AD31" s="1">
        <f t="shared" ref="AD31:AG31" si="3">SUM(AD3:AD30)</f>
        <v>2</v>
      </c>
      <c r="AE31" s="1">
        <f t="shared" si="3"/>
        <v>14</v>
      </c>
      <c r="AF31" s="1">
        <f t="shared" si="3"/>
        <v>8</v>
      </c>
      <c r="AG31" s="1">
        <f t="shared" si="3"/>
        <v>11</v>
      </c>
    </row>
    <row r="32" spans="1:33" x14ac:dyDescent="0.25">
      <c r="P32" s="1"/>
    </row>
  </sheetData>
  <mergeCells count="3">
    <mergeCell ref="A22:B22"/>
    <mergeCell ref="A23:B23"/>
    <mergeCell ref="A24:B24"/>
  </mergeCells>
  <pageMargins left="0.7" right="0.7" top="0.75" bottom="0.75" header="0.3" footer="0.3"/>
  <pageSetup orientation="portrait" r:id="rId1"/>
  <ignoredErrors>
    <ignoredError sqref="R3:R30 AD3:AD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76"/>
  <sheetViews>
    <sheetView workbookViewId="0"/>
  </sheetViews>
  <sheetFormatPr defaultRowHeight="15" x14ac:dyDescent="0.25"/>
  <cols>
    <col min="1" max="1" width="18.7109375" customWidth="1"/>
    <col min="2" max="2" width="16.85546875" bestFit="1" customWidth="1"/>
    <col min="3" max="4" width="14" customWidth="1"/>
    <col min="5" max="5" width="13.7109375" customWidth="1"/>
    <col min="6" max="6" width="24" bestFit="1" customWidth="1"/>
    <col min="7" max="7" width="21.140625" bestFit="1" customWidth="1"/>
    <col min="8" max="8" width="104.28515625" customWidth="1"/>
  </cols>
  <sheetData>
    <row r="1" spans="1:8" ht="19.5" x14ac:dyDescent="0.3">
      <c r="A1" s="2" t="s">
        <v>3</v>
      </c>
      <c r="B1" s="2"/>
      <c r="C1" s="2"/>
      <c r="D1" s="2"/>
    </row>
    <row r="2" spans="1:8" x14ac:dyDescent="0.25">
      <c r="A2" s="1" t="s">
        <v>10</v>
      </c>
      <c r="B2" s="29">
        <v>1247</v>
      </c>
      <c r="C2" t="s">
        <v>4</v>
      </c>
      <c r="F2" s="1"/>
    </row>
    <row r="3" spans="1:8" x14ac:dyDescent="0.25">
      <c r="A3" s="1" t="s">
        <v>2</v>
      </c>
      <c r="B3">
        <v>600</v>
      </c>
    </row>
    <row r="4" spans="1:8" x14ac:dyDescent="0.25">
      <c r="A4" s="1" t="s">
        <v>9</v>
      </c>
      <c r="B4" s="28" t="s">
        <v>383</v>
      </c>
      <c r="C4" s="16"/>
      <c r="D4" s="1" t="s">
        <v>736</v>
      </c>
      <c r="F4" t="s">
        <v>709</v>
      </c>
      <c r="G4" s="80"/>
    </row>
    <row r="5" spans="1:8" x14ac:dyDescent="0.25">
      <c r="F5" t="s">
        <v>737</v>
      </c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ht="17.25" x14ac:dyDescent="0.25">
      <c r="A7" s="9" t="s">
        <v>550</v>
      </c>
      <c r="B7" s="5" t="s">
        <v>286</v>
      </c>
      <c r="C7" s="5" t="s">
        <v>15</v>
      </c>
      <c r="D7" s="5" t="s">
        <v>7</v>
      </c>
      <c r="E7" s="5">
        <v>600</v>
      </c>
      <c r="F7" s="5" t="s">
        <v>11</v>
      </c>
      <c r="G7" s="5">
        <v>310</v>
      </c>
      <c r="H7" s="7" t="s">
        <v>560</v>
      </c>
    </row>
    <row r="8" spans="1:8" s="33" customFormat="1" ht="17.25" x14ac:dyDescent="0.25">
      <c r="A8" s="40" t="s">
        <v>551</v>
      </c>
      <c r="B8" s="41" t="s">
        <v>311</v>
      </c>
      <c r="C8" s="41" t="s">
        <v>15</v>
      </c>
      <c r="D8" s="41" t="s">
        <v>7</v>
      </c>
      <c r="E8" s="41">
        <v>600</v>
      </c>
      <c r="F8" s="41" t="s">
        <v>714</v>
      </c>
      <c r="G8" s="41">
        <v>310</v>
      </c>
      <c r="H8" s="42" t="s">
        <v>759</v>
      </c>
    </row>
    <row r="9" spans="1:8" s="33" customFormat="1" ht="17.25" x14ac:dyDescent="0.25">
      <c r="A9" s="40" t="s">
        <v>552</v>
      </c>
      <c r="B9" s="41" t="s">
        <v>296</v>
      </c>
      <c r="C9" s="41" t="s">
        <v>15</v>
      </c>
      <c r="D9" s="41" t="s">
        <v>7</v>
      </c>
      <c r="E9" s="41">
        <v>600</v>
      </c>
      <c r="F9" s="41" t="s">
        <v>11</v>
      </c>
      <c r="G9" s="41">
        <v>310</v>
      </c>
      <c r="H9" s="42" t="s">
        <v>560</v>
      </c>
    </row>
    <row r="10" spans="1:8" s="33" customFormat="1" ht="17.25" x14ac:dyDescent="0.25">
      <c r="A10" s="40" t="s">
        <v>553</v>
      </c>
      <c r="B10" s="41" t="s">
        <v>311</v>
      </c>
      <c r="C10" s="41" t="s">
        <v>15</v>
      </c>
      <c r="D10" s="41" t="s">
        <v>7</v>
      </c>
      <c r="E10" s="41">
        <v>600</v>
      </c>
      <c r="F10" s="41" t="s">
        <v>679</v>
      </c>
      <c r="G10" s="41">
        <v>310</v>
      </c>
      <c r="H10" s="42" t="s">
        <v>760</v>
      </c>
    </row>
    <row r="11" spans="1:8" s="45" customFormat="1" ht="17.25" x14ac:dyDescent="0.25">
      <c r="A11" s="43" t="s">
        <v>554</v>
      </c>
      <c r="B11" s="43" t="s">
        <v>311</v>
      </c>
      <c r="C11" s="43" t="s">
        <v>172</v>
      </c>
      <c r="D11" s="43" t="s">
        <v>7</v>
      </c>
      <c r="E11" s="43">
        <v>600</v>
      </c>
      <c r="F11" s="41" t="s">
        <v>714</v>
      </c>
      <c r="G11" s="43">
        <v>310</v>
      </c>
      <c r="H11" s="44" t="s">
        <v>761</v>
      </c>
    </row>
    <row r="12" spans="1:8" s="45" customFormat="1" ht="43.5" customHeight="1" x14ac:dyDescent="0.25">
      <c r="A12" s="43" t="s">
        <v>555</v>
      </c>
      <c r="B12" s="43" t="s">
        <v>315</v>
      </c>
      <c r="C12" s="43" t="s">
        <v>603</v>
      </c>
      <c r="D12" s="43" t="s">
        <v>7</v>
      </c>
      <c r="E12" s="43">
        <v>600</v>
      </c>
      <c r="F12" s="43" t="s">
        <v>11</v>
      </c>
      <c r="G12" s="43">
        <v>310</v>
      </c>
      <c r="H12" s="44" t="s">
        <v>590</v>
      </c>
    </row>
    <row r="13" spans="1:8" s="33" customFormat="1" ht="17.25" x14ac:dyDescent="0.25">
      <c r="A13" s="40" t="s">
        <v>556</v>
      </c>
      <c r="B13" s="43" t="s">
        <v>311</v>
      </c>
      <c r="C13" s="41" t="s">
        <v>15</v>
      </c>
      <c r="D13" s="41" t="s">
        <v>7</v>
      </c>
      <c r="E13" s="41">
        <v>600</v>
      </c>
      <c r="F13" s="41" t="s">
        <v>679</v>
      </c>
      <c r="G13" s="41">
        <v>310</v>
      </c>
      <c r="H13" s="42" t="s">
        <v>561</v>
      </c>
    </row>
    <row r="14" spans="1:8" s="45" customFormat="1" ht="45" x14ac:dyDescent="0.25">
      <c r="A14" s="43" t="s">
        <v>557</v>
      </c>
      <c r="B14" s="43" t="s">
        <v>315</v>
      </c>
      <c r="C14" s="43" t="s">
        <v>603</v>
      </c>
      <c r="D14" s="43" t="s">
        <v>7</v>
      </c>
      <c r="E14" s="43">
        <v>600</v>
      </c>
      <c r="F14" s="43" t="s">
        <v>11</v>
      </c>
      <c r="G14" s="43">
        <v>310</v>
      </c>
      <c r="H14" s="44" t="s">
        <v>591</v>
      </c>
    </row>
    <row r="15" spans="1:8" s="33" customFormat="1" ht="17.25" x14ac:dyDescent="0.25">
      <c r="A15" s="40" t="s">
        <v>558</v>
      </c>
      <c r="B15" s="41" t="s">
        <v>282</v>
      </c>
      <c r="C15" s="41" t="s">
        <v>14</v>
      </c>
      <c r="D15" s="41" t="s">
        <v>7</v>
      </c>
      <c r="E15" s="41">
        <v>600</v>
      </c>
      <c r="F15" s="41" t="s">
        <v>11</v>
      </c>
      <c r="G15" s="41">
        <v>310</v>
      </c>
      <c r="H15" s="42" t="s">
        <v>562</v>
      </c>
    </row>
    <row r="16" spans="1:8" s="33" customFormat="1" ht="30" x14ac:dyDescent="0.25">
      <c r="A16" s="40" t="s">
        <v>559</v>
      </c>
      <c r="B16" s="41" t="s">
        <v>441</v>
      </c>
      <c r="C16" s="41" t="s">
        <v>15</v>
      </c>
      <c r="D16" s="41" t="s">
        <v>13</v>
      </c>
      <c r="E16" s="41">
        <v>600</v>
      </c>
      <c r="F16" s="43" t="s">
        <v>11</v>
      </c>
      <c r="G16" s="43">
        <v>310</v>
      </c>
      <c r="H16" s="84" t="s">
        <v>738</v>
      </c>
    </row>
    <row r="17" spans="1:8" s="33" customFormat="1" ht="30" x14ac:dyDescent="0.25">
      <c r="A17" s="40" t="s">
        <v>563</v>
      </c>
      <c r="B17" s="41" t="s">
        <v>441</v>
      </c>
      <c r="C17" s="41" t="s">
        <v>15</v>
      </c>
      <c r="D17" s="41" t="s">
        <v>13</v>
      </c>
      <c r="E17" s="41">
        <v>600</v>
      </c>
      <c r="F17" s="43" t="s">
        <v>11</v>
      </c>
      <c r="G17" s="43">
        <v>310</v>
      </c>
      <c r="H17" s="84" t="s">
        <v>739</v>
      </c>
    </row>
    <row r="18" spans="1:8" s="33" customFormat="1" ht="17.25" x14ac:dyDescent="0.25">
      <c r="A18" s="40" t="s">
        <v>564</v>
      </c>
      <c r="B18" s="41" t="s">
        <v>366</v>
      </c>
      <c r="C18" s="41" t="s">
        <v>15</v>
      </c>
      <c r="D18" s="41" t="s">
        <v>13</v>
      </c>
      <c r="E18" s="41">
        <v>600</v>
      </c>
      <c r="F18" s="41" t="s">
        <v>679</v>
      </c>
      <c r="G18" s="43">
        <v>310</v>
      </c>
      <c r="H18" s="42" t="s">
        <v>565</v>
      </c>
    </row>
    <row r="1048576" spans="3:3" x14ac:dyDescent="0.25">
      <c r="C1048576" t="s">
        <v>549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activeCell="H7" sqref="H7"/>
    </sheetView>
  </sheetViews>
  <sheetFormatPr defaultRowHeight="15" x14ac:dyDescent="0.25"/>
  <cols>
    <col min="1" max="1" width="20.85546875" customWidth="1"/>
    <col min="2" max="3" width="18.140625" customWidth="1"/>
    <col min="4" max="4" width="15.7109375" customWidth="1"/>
    <col min="5" max="5" width="15.5703125" customWidth="1"/>
    <col min="6" max="6" width="27" customWidth="1"/>
    <col min="7" max="7" width="23.7109375" customWidth="1"/>
    <col min="8" max="8" width="44" customWidth="1"/>
  </cols>
  <sheetData>
    <row r="1" spans="1:8" ht="19.5" x14ac:dyDescent="0.3">
      <c r="A1" s="2" t="s">
        <v>3</v>
      </c>
      <c r="B1" s="2"/>
      <c r="C1" s="2"/>
    </row>
    <row r="2" spans="1:8" x14ac:dyDescent="0.25">
      <c r="A2" s="1" t="s">
        <v>10</v>
      </c>
      <c r="B2" s="29">
        <v>1894</v>
      </c>
      <c r="C2" t="s">
        <v>4</v>
      </c>
      <c r="E2" s="1"/>
    </row>
    <row r="3" spans="1:8" x14ac:dyDescent="0.25">
      <c r="A3" s="1" t="s">
        <v>2</v>
      </c>
      <c r="B3">
        <v>600</v>
      </c>
    </row>
    <row r="4" spans="1:8" x14ac:dyDescent="0.25">
      <c r="A4" s="1" t="s">
        <v>9</v>
      </c>
      <c r="B4" t="s">
        <v>740</v>
      </c>
    </row>
    <row r="5" spans="1:8" x14ac:dyDescent="0.25">
      <c r="B5" s="28" t="s">
        <v>383</v>
      </c>
      <c r="D5" s="1" t="s">
        <v>736</v>
      </c>
      <c r="F5" s="31" t="s">
        <v>741</v>
      </c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ht="30" x14ac:dyDescent="0.25">
      <c r="A7" s="4" t="s">
        <v>719</v>
      </c>
      <c r="B7" s="5" t="s">
        <v>319</v>
      </c>
      <c r="C7" s="5" t="s">
        <v>14</v>
      </c>
      <c r="D7" s="5" t="s">
        <v>7</v>
      </c>
      <c r="E7" s="5">
        <v>600</v>
      </c>
      <c r="F7" s="5" t="s">
        <v>11</v>
      </c>
      <c r="G7" s="5">
        <v>310</v>
      </c>
      <c r="H7" s="34" t="s">
        <v>764</v>
      </c>
    </row>
    <row r="8" spans="1:8" ht="17.25" x14ac:dyDescent="0.25">
      <c r="A8" s="4" t="s">
        <v>720</v>
      </c>
      <c r="B8" s="5" t="s">
        <v>286</v>
      </c>
      <c r="C8" s="5" t="s">
        <v>15</v>
      </c>
      <c r="D8" s="5" t="s">
        <v>7</v>
      </c>
      <c r="E8" s="5">
        <v>600</v>
      </c>
      <c r="F8" s="5" t="s">
        <v>11</v>
      </c>
      <c r="G8" s="5">
        <v>310</v>
      </c>
      <c r="H8" s="8" t="s">
        <v>762</v>
      </c>
    </row>
    <row r="9" spans="1:8" ht="17.25" x14ac:dyDescent="0.25">
      <c r="A9" s="4" t="s">
        <v>721</v>
      </c>
      <c r="B9" s="5" t="s">
        <v>311</v>
      </c>
      <c r="C9" s="5" t="s">
        <v>15</v>
      </c>
      <c r="D9" s="5" t="s">
        <v>7</v>
      </c>
      <c r="E9" s="5">
        <v>600</v>
      </c>
      <c r="F9" s="5" t="s">
        <v>678</v>
      </c>
      <c r="G9" s="5">
        <v>310</v>
      </c>
      <c r="H9" s="8" t="s">
        <v>762</v>
      </c>
    </row>
    <row r="10" spans="1:8" s="33" customFormat="1" ht="17.25" x14ac:dyDescent="0.25">
      <c r="A10" s="59" t="s">
        <v>722</v>
      </c>
      <c r="B10" s="41" t="s">
        <v>296</v>
      </c>
      <c r="C10" s="41" t="s">
        <v>15</v>
      </c>
      <c r="D10" s="41" t="s">
        <v>7</v>
      </c>
      <c r="E10" s="41">
        <v>600</v>
      </c>
      <c r="F10" s="41" t="s">
        <v>11</v>
      </c>
      <c r="G10" s="41">
        <v>310</v>
      </c>
      <c r="H10" s="53" t="s">
        <v>762</v>
      </c>
    </row>
    <row r="11" spans="1:8" ht="17.25" x14ac:dyDescent="0.25">
      <c r="A11" s="4" t="s">
        <v>723</v>
      </c>
      <c r="B11" s="5" t="s">
        <v>311</v>
      </c>
      <c r="C11" s="5" t="s">
        <v>15</v>
      </c>
      <c r="D11" s="5" t="s">
        <v>7</v>
      </c>
      <c r="E11" s="5">
        <v>600</v>
      </c>
      <c r="F11" s="5" t="s">
        <v>680</v>
      </c>
      <c r="G11" s="5">
        <v>310</v>
      </c>
      <c r="H11" s="8" t="s">
        <v>762</v>
      </c>
    </row>
    <row r="12" spans="1:8" ht="17.25" x14ac:dyDescent="0.25">
      <c r="A12" s="4" t="s">
        <v>724</v>
      </c>
      <c r="B12" s="5" t="s">
        <v>311</v>
      </c>
      <c r="C12" s="5" t="s">
        <v>15</v>
      </c>
      <c r="D12" s="5" t="s">
        <v>7</v>
      </c>
      <c r="E12" s="5">
        <v>600</v>
      </c>
      <c r="F12" s="5" t="s">
        <v>680</v>
      </c>
      <c r="G12" s="5">
        <v>310</v>
      </c>
      <c r="H12" s="8" t="s">
        <v>763</v>
      </c>
    </row>
    <row r="13" spans="1:8" ht="17.25" x14ac:dyDescent="0.25">
      <c r="A13" s="4" t="s">
        <v>725</v>
      </c>
      <c r="B13" s="5" t="s">
        <v>307</v>
      </c>
      <c r="C13" s="5" t="s">
        <v>15</v>
      </c>
      <c r="D13" s="5" t="s">
        <v>13</v>
      </c>
      <c r="E13" s="5">
        <v>600</v>
      </c>
      <c r="F13" s="5" t="s">
        <v>11</v>
      </c>
      <c r="G13" s="5">
        <v>310</v>
      </c>
      <c r="H13" s="8"/>
    </row>
    <row r="14" spans="1:8" ht="17.25" x14ac:dyDescent="0.25">
      <c r="A14" s="4" t="s">
        <v>726</v>
      </c>
      <c r="B14" s="5" t="s">
        <v>366</v>
      </c>
      <c r="C14" s="5" t="s">
        <v>15</v>
      </c>
      <c r="D14" s="5" t="s">
        <v>13</v>
      </c>
      <c r="E14" s="5">
        <v>600</v>
      </c>
      <c r="F14" s="5" t="s">
        <v>680</v>
      </c>
      <c r="G14" s="5">
        <v>310</v>
      </c>
      <c r="H14" s="8"/>
    </row>
    <row r="15" spans="1:8" x14ac:dyDescent="0.25">
      <c r="A15" s="5"/>
      <c r="B15" s="5"/>
      <c r="C15" s="5"/>
      <c r="D15" s="5"/>
      <c r="E15" s="5"/>
      <c r="F15" s="5"/>
      <c r="G15" s="8"/>
    </row>
    <row r="16" spans="1:8" x14ac:dyDescent="0.25">
      <c r="A16" s="5"/>
      <c r="B16" s="5"/>
      <c r="C16" s="5"/>
      <c r="D16" s="5"/>
      <c r="E16" s="5"/>
      <c r="F16" s="5"/>
      <c r="G16" s="8"/>
    </row>
    <row r="17" spans="1:7" x14ac:dyDescent="0.25">
      <c r="A17" s="5"/>
      <c r="B17" s="5"/>
      <c r="C17" s="5"/>
      <c r="D17" s="5"/>
      <c r="E17" s="5"/>
      <c r="F17" s="5"/>
      <c r="G17" s="8"/>
    </row>
    <row r="18" spans="1:7" x14ac:dyDescent="0.25">
      <c r="A18" s="5"/>
      <c r="B18" s="5"/>
      <c r="C18" s="5"/>
      <c r="D18" s="5"/>
      <c r="E18" s="5"/>
      <c r="F18" s="5"/>
      <c r="G18" s="8"/>
    </row>
    <row r="19" spans="1:7" x14ac:dyDescent="0.25">
      <c r="A19" s="5"/>
      <c r="B19" s="5"/>
      <c r="C19" s="5"/>
      <c r="D19" s="5"/>
      <c r="E19" s="5"/>
      <c r="F19" s="5"/>
      <c r="G19" s="8"/>
    </row>
    <row r="20" spans="1:7" x14ac:dyDescent="0.25">
      <c r="A20" s="5"/>
      <c r="B20" s="5"/>
      <c r="C20" s="5"/>
      <c r="D20" s="5"/>
      <c r="E20" s="5"/>
      <c r="F20" s="5"/>
      <c r="G20" s="8"/>
    </row>
    <row r="21" spans="1:7" x14ac:dyDescent="0.25">
      <c r="A21" s="5"/>
      <c r="B21" s="5"/>
      <c r="C21" s="5"/>
      <c r="D21" s="5"/>
      <c r="E21" s="5"/>
      <c r="F21" s="5"/>
      <c r="G21" s="8"/>
    </row>
    <row r="22" spans="1:7" x14ac:dyDescent="0.25">
      <c r="A22" s="5"/>
      <c r="B22" s="5"/>
      <c r="C22" s="5"/>
      <c r="D22" s="5"/>
      <c r="E22" s="5"/>
      <c r="F22" s="5"/>
      <c r="G22" s="8"/>
    </row>
    <row r="23" spans="1:7" x14ac:dyDescent="0.25">
      <c r="A23" s="5"/>
      <c r="B23" s="5"/>
      <c r="C23" s="5"/>
      <c r="D23" s="5"/>
      <c r="E23" s="5"/>
      <c r="F23" s="5"/>
      <c r="G23" s="8"/>
    </row>
    <row r="24" spans="1:7" x14ac:dyDescent="0.25">
      <c r="A24" s="5"/>
      <c r="B24" s="5"/>
      <c r="C24" s="5"/>
      <c r="D24" s="5"/>
      <c r="E24" s="5"/>
      <c r="F24" s="5"/>
      <c r="G24" s="8"/>
    </row>
    <row r="25" spans="1:7" x14ac:dyDescent="0.25">
      <c r="A25" s="5"/>
      <c r="B25" s="5"/>
      <c r="C25" s="5"/>
      <c r="D25" s="5"/>
      <c r="E25" s="5"/>
      <c r="F25" s="5"/>
      <c r="G25" s="8"/>
    </row>
    <row r="26" spans="1:7" x14ac:dyDescent="0.25">
      <c r="A26" s="5"/>
      <c r="B26" s="5"/>
      <c r="C26" s="5"/>
      <c r="D26" s="5"/>
      <c r="E26" s="5"/>
      <c r="F26" s="5"/>
      <c r="G26" s="8"/>
    </row>
    <row r="27" spans="1:7" x14ac:dyDescent="0.25">
      <c r="A27" s="5"/>
      <c r="B27" s="5"/>
      <c r="C27" s="5"/>
      <c r="D27" s="5"/>
      <c r="E27" s="5"/>
      <c r="F27" s="5"/>
      <c r="G27" s="8"/>
    </row>
    <row r="28" spans="1:7" x14ac:dyDescent="0.25">
      <c r="A28" s="5"/>
      <c r="B28" s="5"/>
      <c r="C28" s="5"/>
      <c r="D28" s="5"/>
      <c r="E28" s="5"/>
      <c r="F28" s="5"/>
      <c r="G28" s="8"/>
    </row>
    <row r="29" spans="1:7" x14ac:dyDescent="0.25">
      <c r="A29" s="5"/>
      <c r="B29" s="5"/>
      <c r="C29" s="5"/>
      <c r="D29" s="5"/>
      <c r="E29" s="5"/>
      <c r="F29" s="5"/>
      <c r="G29" s="8"/>
    </row>
    <row r="30" spans="1:7" x14ac:dyDescent="0.25">
      <c r="A30" s="5"/>
      <c r="B30" s="5"/>
      <c r="C30" s="5"/>
      <c r="D30" s="5"/>
      <c r="E30" s="5"/>
      <c r="F30" s="5"/>
      <c r="G30" s="8"/>
    </row>
    <row r="31" spans="1:7" x14ac:dyDescent="0.25">
      <c r="A31" s="5"/>
      <c r="B31" s="5"/>
      <c r="C31" s="5"/>
      <c r="D31" s="5"/>
      <c r="E31" s="5"/>
      <c r="F31" s="5"/>
      <c r="G31" s="8"/>
    </row>
    <row r="32" spans="1:7" x14ac:dyDescent="0.25">
      <c r="A32" s="5"/>
      <c r="B32" s="5"/>
      <c r="C32" s="5"/>
      <c r="D32" s="5"/>
      <c r="E32" s="5"/>
      <c r="F32" s="5"/>
      <c r="G32" s="8"/>
    </row>
    <row r="33" spans="1:7" x14ac:dyDescent="0.25">
      <c r="A33" s="5"/>
      <c r="B33" s="5"/>
      <c r="C33" s="5"/>
      <c r="D33" s="5"/>
      <c r="E33" s="5"/>
      <c r="F33" s="5"/>
      <c r="G33" s="8"/>
    </row>
    <row r="34" spans="1:7" x14ac:dyDescent="0.25">
      <c r="A34" s="5"/>
      <c r="B34" s="5"/>
      <c r="C34" s="5"/>
      <c r="D34" s="5"/>
      <c r="E34" s="5"/>
      <c r="F34" s="5"/>
      <c r="G34" s="8"/>
    </row>
    <row r="35" spans="1:7" x14ac:dyDescent="0.25">
      <c r="A35" s="5"/>
      <c r="B35" s="5"/>
      <c r="C35" s="5"/>
      <c r="D35" s="5"/>
      <c r="E35" s="5"/>
      <c r="F35" s="5"/>
      <c r="G35" s="8"/>
    </row>
    <row r="36" spans="1:7" x14ac:dyDescent="0.25">
      <c r="A36" s="5"/>
      <c r="B36" s="5"/>
      <c r="C36" s="5"/>
      <c r="D36" s="5"/>
      <c r="E36" s="5"/>
      <c r="F36" s="5"/>
      <c r="G36" s="8"/>
    </row>
    <row r="37" spans="1:7" x14ac:dyDescent="0.25">
      <c r="A37" s="5"/>
      <c r="B37" s="5"/>
      <c r="C37" s="5"/>
      <c r="D37" s="5"/>
      <c r="E37" s="5"/>
      <c r="F37" s="5"/>
      <c r="G37" s="8"/>
    </row>
    <row r="38" spans="1:7" x14ac:dyDescent="0.25">
      <c r="A38" s="5"/>
      <c r="B38" s="5"/>
      <c r="C38" s="5"/>
      <c r="D38" s="5"/>
      <c r="E38" s="5"/>
      <c r="F38" s="5"/>
      <c r="G38" s="8"/>
    </row>
    <row r="39" spans="1:7" x14ac:dyDescent="0.25">
      <c r="A39" s="5"/>
      <c r="B39" s="5"/>
      <c r="C39" s="5"/>
      <c r="D39" s="5"/>
      <c r="E39" s="5"/>
      <c r="F39" s="5"/>
      <c r="G39" s="8"/>
    </row>
    <row r="40" spans="1:7" x14ac:dyDescent="0.25">
      <c r="A40" s="5"/>
      <c r="B40" s="5"/>
      <c r="C40" s="5"/>
      <c r="D40" s="5"/>
      <c r="E40" s="5"/>
      <c r="F40" s="5"/>
      <c r="G40" s="8"/>
    </row>
    <row r="41" spans="1:7" x14ac:dyDescent="0.25">
      <c r="A41" s="5"/>
      <c r="B41" s="5"/>
      <c r="C41" s="5"/>
      <c r="D41" s="5"/>
      <c r="E41" s="5"/>
      <c r="F41" s="5"/>
      <c r="G41" s="8"/>
    </row>
    <row r="42" spans="1:7" x14ac:dyDescent="0.25">
      <c r="A42" s="5"/>
      <c r="B42" s="5"/>
      <c r="C42" s="5"/>
      <c r="D42" s="5"/>
      <c r="E42" s="5"/>
      <c r="F42" s="5"/>
      <c r="G42" s="8"/>
    </row>
    <row r="43" spans="1:7" x14ac:dyDescent="0.25">
      <c r="A43" s="5"/>
      <c r="B43" s="5"/>
      <c r="C43" s="5"/>
      <c r="D43" s="5"/>
      <c r="E43" s="5"/>
      <c r="F43" s="5"/>
      <c r="G43" s="8"/>
    </row>
    <row r="44" spans="1:7" x14ac:dyDescent="0.25">
      <c r="A44" s="5"/>
      <c r="B44" s="5"/>
      <c r="C44" s="5"/>
      <c r="D44" s="5"/>
      <c r="E44" s="5"/>
      <c r="F44" s="5"/>
      <c r="G44" s="8"/>
    </row>
    <row r="45" spans="1:7" x14ac:dyDescent="0.25">
      <c r="A45" s="5"/>
      <c r="B45" s="5"/>
      <c r="C45" s="5"/>
      <c r="D45" s="5"/>
      <c r="E45" s="5"/>
      <c r="F45" s="5"/>
      <c r="G45" s="8"/>
    </row>
    <row r="46" spans="1:7" x14ac:dyDescent="0.25">
      <c r="A46" s="5"/>
      <c r="B46" s="5"/>
      <c r="C46" s="5"/>
      <c r="D46" s="5"/>
      <c r="E46" s="5"/>
      <c r="F46" s="5"/>
      <c r="G46" s="8"/>
    </row>
    <row r="47" spans="1:7" x14ac:dyDescent="0.25">
      <c r="A47" s="5"/>
      <c r="B47" s="5"/>
      <c r="C47" s="5"/>
      <c r="D47" s="5"/>
      <c r="E47" s="5"/>
      <c r="F47" s="5"/>
      <c r="G47" s="8"/>
    </row>
    <row r="48" spans="1:7" x14ac:dyDescent="0.25">
      <c r="A48" s="5"/>
      <c r="B48" s="5"/>
      <c r="C48" s="5"/>
      <c r="D48" s="5"/>
      <c r="E48" s="5"/>
      <c r="F48" s="5"/>
      <c r="G48" s="8"/>
    </row>
    <row r="49" spans="1:7" x14ac:dyDescent="0.25">
      <c r="A49" s="5"/>
      <c r="B49" s="5"/>
      <c r="C49" s="5"/>
      <c r="D49" s="5"/>
      <c r="E49" s="5"/>
      <c r="F49" s="5"/>
      <c r="G49" s="8"/>
    </row>
    <row r="50" spans="1:7" x14ac:dyDescent="0.25">
      <c r="A50" s="5"/>
      <c r="B50" s="5"/>
      <c r="C50" s="5"/>
      <c r="D50" s="5"/>
      <c r="E50" s="5"/>
      <c r="F50" s="5"/>
      <c r="G50" s="8"/>
    </row>
    <row r="51" spans="1:7" x14ac:dyDescent="0.25">
      <c r="A51" s="5"/>
      <c r="B51" s="5"/>
      <c r="C51" s="5"/>
      <c r="D51" s="5"/>
      <c r="E51" s="5"/>
      <c r="F51" s="5"/>
      <c r="G51" s="8"/>
    </row>
    <row r="52" spans="1:7" x14ac:dyDescent="0.25">
      <c r="A52" s="5"/>
      <c r="B52" s="5"/>
      <c r="C52" s="5"/>
      <c r="D52" s="5"/>
      <c r="E52" s="5"/>
      <c r="F52" s="5"/>
      <c r="G52" s="8"/>
    </row>
    <row r="53" spans="1:7" x14ac:dyDescent="0.25">
      <c r="A53" s="5"/>
      <c r="B53" s="5"/>
      <c r="C53" s="5"/>
      <c r="D53" s="5"/>
      <c r="E53" s="5"/>
      <c r="F53" s="5"/>
      <c r="G53" s="8"/>
    </row>
    <row r="54" spans="1:7" x14ac:dyDescent="0.25">
      <c r="A54" s="5"/>
      <c r="B54" s="5"/>
      <c r="C54" s="5"/>
      <c r="D54" s="5"/>
      <c r="E54" s="5"/>
      <c r="F54" s="5"/>
      <c r="G54" s="8"/>
    </row>
    <row r="55" spans="1:7" x14ac:dyDescent="0.25">
      <c r="A55" s="5"/>
      <c r="B55" s="5"/>
      <c r="C55" s="5"/>
      <c r="D55" s="5"/>
      <c r="E55" s="5"/>
      <c r="F55" s="5"/>
      <c r="G55" s="8"/>
    </row>
    <row r="56" spans="1:7" x14ac:dyDescent="0.25">
      <c r="A56" s="5"/>
      <c r="B56" s="5"/>
      <c r="C56" s="5"/>
      <c r="D56" s="5"/>
      <c r="E56" s="5"/>
      <c r="F56" s="5"/>
      <c r="G56" s="8"/>
    </row>
    <row r="57" spans="1:7" x14ac:dyDescent="0.25">
      <c r="A57" s="5"/>
      <c r="B57" s="5"/>
      <c r="C57" s="5"/>
      <c r="D57" s="5"/>
      <c r="E57" s="5"/>
      <c r="F57" s="5"/>
      <c r="G57" s="8"/>
    </row>
    <row r="58" spans="1:7" x14ac:dyDescent="0.25">
      <c r="A58" s="5"/>
      <c r="B58" s="5"/>
      <c r="C58" s="5"/>
      <c r="D58" s="5"/>
      <c r="E58" s="5"/>
      <c r="F58" s="5"/>
      <c r="G58" s="8"/>
    </row>
    <row r="59" spans="1:7" x14ac:dyDescent="0.25">
      <c r="A59" s="5"/>
      <c r="B59" s="5"/>
      <c r="C59" s="5"/>
      <c r="D59" s="5"/>
      <c r="E59" s="5"/>
      <c r="F59" s="5"/>
      <c r="G59" s="8"/>
    </row>
    <row r="60" spans="1:7" x14ac:dyDescent="0.25">
      <c r="A60" s="5"/>
      <c r="B60" s="5"/>
      <c r="C60" s="5"/>
      <c r="D60" s="5"/>
      <c r="E60" s="5"/>
      <c r="F60" s="5"/>
      <c r="G60" s="8"/>
    </row>
    <row r="61" spans="1:7" x14ac:dyDescent="0.25">
      <c r="A61" s="5"/>
      <c r="B61" s="5"/>
      <c r="C61" s="5"/>
      <c r="D61" s="5"/>
      <c r="E61" s="5"/>
      <c r="F61" s="5"/>
      <c r="G61" s="8"/>
    </row>
    <row r="62" spans="1:7" x14ac:dyDescent="0.25">
      <c r="A62" s="5"/>
      <c r="B62" s="5"/>
      <c r="C62" s="5"/>
      <c r="D62" s="5"/>
      <c r="E62" s="5"/>
      <c r="F62" s="5"/>
      <c r="G62" s="8"/>
    </row>
    <row r="63" spans="1:7" x14ac:dyDescent="0.25">
      <c r="A63" s="5"/>
      <c r="B63" s="5"/>
      <c r="C63" s="5"/>
      <c r="D63" s="5"/>
      <c r="E63" s="5"/>
      <c r="F63" s="5"/>
      <c r="G63" s="8"/>
    </row>
    <row r="64" spans="1:7" x14ac:dyDescent="0.25">
      <c r="A64" s="5"/>
      <c r="B64" s="5"/>
      <c r="C64" s="5"/>
      <c r="D64" s="5"/>
      <c r="E64" s="5"/>
      <c r="F64" s="5"/>
      <c r="G64" s="8"/>
    </row>
    <row r="65" spans="1:7" x14ac:dyDescent="0.25">
      <c r="A65" s="5"/>
      <c r="B65" s="5"/>
      <c r="C65" s="5"/>
      <c r="D65" s="5"/>
      <c r="E65" s="5"/>
      <c r="F65" s="5"/>
      <c r="G65" s="5"/>
    </row>
    <row r="66" spans="1:7" x14ac:dyDescent="0.25">
      <c r="A66" s="5"/>
      <c r="B66" s="5"/>
      <c r="C66" s="5"/>
      <c r="D66" s="5"/>
      <c r="E66" s="5"/>
      <c r="F66" s="5"/>
      <c r="G66" s="5"/>
    </row>
    <row r="67" spans="1:7" x14ac:dyDescent="0.25">
      <c r="A67" s="5"/>
      <c r="B67" s="5"/>
      <c r="C67" s="5"/>
      <c r="D67" s="5"/>
      <c r="E67" s="5"/>
      <c r="F67" s="5"/>
      <c r="G67" s="5"/>
    </row>
    <row r="68" spans="1:7" x14ac:dyDescent="0.25">
      <c r="A68" s="5"/>
      <c r="B68" s="5"/>
      <c r="C68" s="5"/>
      <c r="D68" s="5"/>
      <c r="E68" s="5"/>
      <c r="F68" s="5"/>
      <c r="G68" s="5"/>
    </row>
    <row r="69" spans="1:7" x14ac:dyDescent="0.25">
      <c r="A69" s="5"/>
      <c r="B69" s="5"/>
      <c r="C69" s="5"/>
      <c r="D69" s="5"/>
      <c r="E69" s="5"/>
      <c r="F69" s="5"/>
      <c r="G69" s="5"/>
    </row>
    <row r="70" spans="1:7" x14ac:dyDescent="0.25">
      <c r="A70" s="5"/>
      <c r="B70" s="5"/>
      <c r="C70" s="5"/>
      <c r="D70" s="5"/>
      <c r="E70" s="5"/>
      <c r="F70" s="5"/>
      <c r="G70" s="5"/>
    </row>
    <row r="71" spans="1:7" x14ac:dyDescent="0.25">
      <c r="A71" s="5"/>
      <c r="B71" s="5"/>
      <c r="C71" s="5"/>
      <c r="D71" s="5"/>
      <c r="E71" s="5"/>
      <c r="F71" s="5"/>
      <c r="G71" s="5"/>
    </row>
    <row r="72" spans="1:7" x14ac:dyDescent="0.25">
      <c r="A72" s="5"/>
      <c r="B72" s="5"/>
      <c r="C72" s="5"/>
      <c r="D72" s="5"/>
      <c r="E72" s="5"/>
      <c r="F72" s="5"/>
      <c r="G72" s="5"/>
    </row>
    <row r="73" spans="1:7" x14ac:dyDescent="0.25">
      <c r="A73" s="5"/>
      <c r="B73" s="5"/>
      <c r="C73" s="5"/>
      <c r="D73" s="5"/>
      <c r="E73" s="5"/>
      <c r="F73" s="5"/>
      <c r="G73" s="5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C4" sqref="C4"/>
    </sheetView>
  </sheetViews>
  <sheetFormatPr defaultRowHeight="15" x14ac:dyDescent="0.25"/>
  <cols>
    <col min="1" max="1" width="18.7109375" customWidth="1"/>
    <col min="2" max="2" width="16.85546875" bestFit="1" customWidth="1"/>
    <col min="3" max="4" width="14" customWidth="1"/>
    <col min="5" max="5" width="15" bestFit="1" customWidth="1"/>
    <col min="6" max="6" width="24" bestFit="1" customWidth="1"/>
    <col min="7" max="7" width="21.140625" bestFit="1" customWidth="1"/>
    <col min="8" max="8" width="46.7109375" customWidth="1"/>
  </cols>
  <sheetData>
    <row r="1" spans="1:8" ht="19.5" x14ac:dyDescent="0.3">
      <c r="A1" s="2" t="s">
        <v>3</v>
      </c>
      <c r="B1" s="2"/>
      <c r="C1" s="2"/>
      <c r="D1" s="2"/>
    </row>
    <row r="2" spans="1:8" x14ac:dyDescent="0.25">
      <c r="A2" s="1" t="s">
        <v>10</v>
      </c>
      <c r="B2" s="29">
        <v>2146</v>
      </c>
      <c r="C2" t="s">
        <v>4</v>
      </c>
      <c r="F2" s="1"/>
    </row>
    <row r="3" spans="1:8" x14ac:dyDescent="0.25">
      <c r="A3" s="1" t="s">
        <v>2</v>
      </c>
      <c r="B3">
        <v>800</v>
      </c>
    </row>
    <row r="4" spans="1:8" x14ac:dyDescent="0.25">
      <c r="A4" s="1" t="s">
        <v>9</v>
      </c>
      <c r="B4" s="28" t="s">
        <v>383</v>
      </c>
      <c r="C4" s="31" t="s">
        <v>749</v>
      </c>
      <c r="G4" s="16"/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ht="17.25" x14ac:dyDescent="0.25">
      <c r="A7" s="9" t="s">
        <v>531</v>
      </c>
      <c r="B7" s="9" t="s">
        <v>282</v>
      </c>
      <c r="C7" s="5" t="s">
        <v>14</v>
      </c>
      <c r="D7" s="5" t="s">
        <v>7</v>
      </c>
      <c r="E7" s="5">
        <v>800</v>
      </c>
      <c r="F7" s="5" t="s">
        <v>11</v>
      </c>
      <c r="G7" s="5">
        <v>310</v>
      </c>
      <c r="H7" s="7"/>
    </row>
    <row r="8" spans="1:8" ht="17.25" x14ac:dyDescent="0.25">
      <c r="A8" s="9" t="s">
        <v>532</v>
      </c>
      <c r="B8" s="5" t="s">
        <v>286</v>
      </c>
      <c r="C8" s="5" t="s">
        <v>15</v>
      </c>
      <c r="D8" s="5" t="s">
        <v>7</v>
      </c>
      <c r="E8" s="5">
        <v>800</v>
      </c>
      <c r="F8" s="5" t="s">
        <v>11</v>
      </c>
      <c r="G8" s="5">
        <v>310</v>
      </c>
      <c r="H8" s="7"/>
    </row>
    <row r="9" spans="1:8" s="16" customFormat="1" ht="17.25" x14ac:dyDescent="0.25">
      <c r="A9" s="13" t="s">
        <v>533</v>
      </c>
      <c r="B9" s="13" t="s">
        <v>293</v>
      </c>
      <c r="C9" s="13" t="s">
        <v>172</v>
      </c>
      <c r="D9" s="13" t="s">
        <v>7</v>
      </c>
      <c r="E9" s="13">
        <v>800</v>
      </c>
      <c r="F9" s="13" t="s">
        <v>32</v>
      </c>
      <c r="G9" s="13">
        <v>310</v>
      </c>
      <c r="H9" s="34" t="s">
        <v>742</v>
      </c>
    </row>
    <row r="10" spans="1:8" s="33" customFormat="1" ht="17.25" x14ac:dyDescent="0.25">
      <c r="A10" s="43" t="s">
        <v>534</v>
      </c>
      <c r="B10" s="43" t="s">
        <v>296</v>
      </c>
      <c r="C10" s="43" t="s">
        <v>172</v>
      </c>
      <c r="D10" s="43" t="s">
        <v>7</v>
      </c>
      <c r="E10" s="43">
        <v>800</v>
      </c>
      <c r="F10" s="43" t="s">
        <v>11</v>
      </c>
      <c r="G10" s="43">
        <v>310</v>
      </c>
      <c r="H10" s="42"/>
    </row>
    <row r="11" spans="1:8" s="16" customFormat="1" ht="17.25" x14ac:dyDescent="0.25">
      <c r="A11" s="13" t="s">
        <v>535</v>
      </c>
      <c r="B11" s="13" t="s">
        <v>299</v>
      </c>
      <c r="C11" s="13" t="s">
        <v>172</v>
      </c>
      <c r="D11" s="13" t="s">
        <v>7</v>
      </c>
      <c r="E11" s="13">
        <v>800</v>
      </c>
      <c r="F11" s="13" t="s">
        <v>449</v>
      </c>
      <c r="G11" s="13">
        <v>310</v>
      </c>
      <c r="H11" s="34" t="s">
        <v>742</v>
      </c>
    </row>
    <row r="12" spans="1:8" s="16" customFormat="1" ht="17.25" x14ac:dyDescent="0.25">
      <c r="A12" s="13" t="s">
        <v>536</v>
      </c>
      <c r="B12" s="13" t="s">
        <v>303</v>
      </c>
      <c r="C12" s="13" t="s">
        <v>172</v>
      </c>
      <c r="D12" s="13" t="s">
        <v>7</v>
      </c>
      <c r="E12" s="13">
        <v>800</v>
      </c>
      <c r="F12" s="13" t="s">
        <v>449</v>
      </c>
      <c r="G12" s="13">
        <v>310</v>
      </c>
      <c r="H12" s="34" t="s">
        <v>742</v>
      </c>
    </row>
    <row r="13" spans="1:8" ht="17.25" x14ac:dyDescent="0.25">
      <c r="A13" s="13" t="s">
        <v>537</v>
      </c>
      <c r="B13" s="13" t="s">
        <v>307</v>
      </c>
      <c r="C13" s="13" t="s">
        <v>172</v>
      </c>
      <c r="D13" s="13" t="s">
        <v>13</v>
      </c>
      <c r="E13" s="13">
        <v>800</v>
      </c>
      <c r="F13" s="13" t="s">
        <v>11</v>
      </c>
      <c r="G13" s="13">
        <v>310</v>
      </c>
      <c r="H13" s="7"/>
    </row>
    <row r="14" spans="1:8" s="16" customFormat="1" ht="17.25" x14ac:dyDescent="0.25">
      <c r="A14" s="13" t="s">
        <v>538</v>
      </c>
      <c r="B14" s="13" t="s">
        <v>308</v>
      </c>
      <c r="C14" s="13" t="s">
        <v>172</v>
      </c>
      <c r="D14" s="13" t="s">
        <v>13</v>
      </c>
      <c r="E14" s="13">
        <v>800</v>
      </c>
      <c r="F14" s="13" t="s">
        <v>449</v>
      </c>
      <c r="G14" s="13">
        <v>310</v>
      </c>
      <c r="H14" s="34" t="s">
        <v>717</v>
      </c>
    </row>
    <row r="15" spans="1:8" x14ac:dyDescent="0.25">
      <c r="A15" s="13"/>
      <c r="B15" s="13"/>
      <c r="C15" s="13"/>
      <c r="D15" s="13"/>
      <c r="E15" s="13"/>
      <c r="F15" s="13"/>
      <c r="G15" s="13"/>
      <c r="H15" s="7"/>
    </row>
    <row r="16" spans="1:8" x14ac:dyDescent="0.25">
      <c r="A16" s="9"/>
      <c r="B16" s="5"/>
      <c r="C16" s="5"/>
      <c r="D16" s="5"/>
      <c r="E16" s="5"/>
      <c r="F16" s="13"/>
      <c r="G16" s="13"/>
      <c r="H16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27" sqref="F27"/>
    </sheetView>
  </sheetViews>
  <sheetFormatPr defaultRowHeight="15" x14ac:dyDescent="0.25"/>
  <cols>
    <col min="1" max="1" width="17.140625" bestFit="1" customWidth="1"/>
    <col min="2" max="2" width="16.85546875" bestFit="1" customWidth="1"/>
    <col min="3" max="3" width="17.7109375" customWidth="1"/>
    <col min="4" max="4" width="14.7109375" customWidth="1"/>
    <col min="5" max="5" width="17.28515625" customWidth="1"/>
    <col min="6" max="6" width="23.28515625" customWidth="1"/>
    <col min="7" max="7" width="36" customWidth="1"/>
    <col min="8" max="8" width="32.42578125" customWidth="1"/>
  </cols>
  <sheetData>
    <row r="1" spans="1:8" ht="19.5" x14ac:dyDescent="0.3">
      <c r="A1" s="2" t="s">
        <v>3</v>
      </c>
      <c r="B1" s="2"/>
      <c r="C1" s="2"/>
    </row>
    <row r="2" spans="1:8" x14ac:dyDescent="0.25">
      <c r="A2" s="1" t="s">
        <v>10</v>
      </c>
      <c r="B2" s="29">
        <v>2461</v>
      </c>
      <c r="C2" t="s">
        <v>4</v>
      </c>
      <c r="E2" s="1"/>
    </row>
    <row r="3" spans="1:8" x14ac:dyDescent="0.25">
      <c r="A3" s="1" t="s">
        <v>2</v>
      </c>
      <c r="B3">
        <v>800</v>
      </c>
    </row>
    <row r="4" spans="1:8" x14ac:dyDescent="0.25">
      <c r="A4" s="1" t="s">
        <v>9</v>
      </c>
      <c r="B4" s="28" t="s">
        <v>383</v>
      </c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ht="27" customHeight="1" x14ac:dyDescent="0.25">
      <c r="A7" s="4" t="s">
        <v>22</v>
      </c>
      <c r="B7" s="5" t="s">
        <v>282</v>
      </c>
      <c r="C7" s="5" t="s">
        <v>14</v>
      </c>
      <c r="D7" s="5" t="s">
        <v>7</v>
      </c>
      <c r="E7" s="5">
        <v>800</v>
      </c>
      <c r="F7" s="5" t="s">
        <v>11</v>
      </c>
      <c r="G7" s="5">
        <v>310</v>
      </c>
      <c r="H7" s="34" t="s">
        <v>765</v>
      </c>
    </row>
    <row r="8" spans="1:8" ht="17.25" x14ac:dyDescent="0.25">
      <c r="A8" s="4" t="s">
        <v>23</v>
      </c>
      <c r="B8" s="5" t="s">
        <v>286</v>
      </c>
      <c r="C8" s="5" t="s">
        <v>15</v>
      </c>
      <c r="D8" s="5" t="s">
        <v>7</v>
      </c>
      <c r="E8" s="5">
        <v>800</v>
      </c>
      <c r="F8" s="5" t="s">
        <v>11</v>
      </c>
      <c r="G8" s="5">
        <v>310</v>
      </c>
      <c r="H8" s="14" t="s">
        <v>30</v>
      </c>
    </row>
    <row r="9" spans="1:8" ht="17.25" x14ac:dyDescent="0.25">
      <c r="A9" s="4" t="s">
        <v>24</v>
      </c>
      <c r="B9" s="5" t="s">
        <v>293</v>
      </c>
      <c r="C9" s="5" t="s">
        <v>15</v>
      </c>
      <c r="D9" s="5" t="s">
        <v>7</v>
      </c>
      <c r="E9" s="5">
        <v>800</v>
      </c>
      <c r="F9" s="5" t="s">
        <v>32</v>
      </c>
      <c r="G9" s="5">
        <v>310</v>
      </c>
      <c r="H9" s="14" t="s">
        <v>30</v>
      </c>
    </row>
    <row r="10" spans="1:8" s="33" customFormat="1" ht="17.25" x14ac:dyDescent="0.25">
      <c r="A10" s="59" t="s">
        <v>25</v>
      </c>
      <c r="B10" s="41" t="s">
        <v>296</v>
      </c>
      <c r="C10" s="41" t="s">
        <v>15</v>
      </c>
      <c r="D10" s="41" t="s">
        <v>7</v>
      </c>
      <c r="E10" s="41">
        <v>800</v>
      </c>
      <c r="F10" s="41" t="s">
        <v>11</v>
      </c>
      <c r="G10" s="41">
        <v>310</v>
      </c>
      <c r="H10" s="52" t="s">
        <v>30</v>
      </c>
    </row>
    <row r="11" spans="1:8" ht="17.25" x14ac:dyDescent="0.25">
      <c r="A11" s="4" t="s">
        <v>26</v>
      </c>
      <c r="B11" s="5" t="s">
        <v>299</v>
      </c>
      <c r="C11" s="5" t="s">
        <v>15</v>
      </c>
      <c r="D11" s="5" t="s">
        <v>7</v>
      </c>
      <c r="E11" s="5">
        <v>800</v>
      </c>
      <c r="F11" s="5" t="s">
        <v>33</v>
      </c>
      <c r="G11" s="5">
        <v>310</v>
      </c>
      <c r="H11" s="14" t="s">
        <v>30</v>
      </c>
    </row>
    <row r="12" spans="1:8" ht="17.25" x14ac:dyDescent="0.25">
      <c r="A12" s="4" t="s">
        <v>27</v>
      </c>
      <c r="B12" s="5" t="s">
        <v>307</v>
      </c>
      <c r="C12" s="5" t="s">
        <v>15</v>
      </c>
      <c r="D12" s="5" t="s">
        <v>13</v>
      </c>
      <c r="E12" s="5">
        <v>800</v>
      </c>
      <c r="F12" s="5" t="s">
        <v>11</v>
      </c>
      <c r="G12" s="5">
        <v>310</v>
      </c>
      <c r="H12" s="14" t="s">
        <v>34</v>
      </c>
    </row>
    <row r="13" spans="1:8" ht="17.25" x14ac:dyDescent="0.25">
      <c r="A13" s="4" t="s">
        <v>28</v>
      </c>
      <c r="B13" s="5" t="s">
        <v>308</v>
      </c>
      <c r="C13" s="5" t="s">
        <v>15</v>
      </c>
      <c r="D13" s="5" t="s">
        <v>13</v>
      </c>
      <c r="E13" s="5">
        <v>800</v>
      </c>
      <c r="F13" s="5" t="s">
        <v>33</v>
      </c>
      <c r="G13" s="5">
        <v>310</v>
      </c>
      <c r="H13" s="14" t="s">
        <v>766</v>
      </c>
    </row>
    <row r="14" spans="1:8" ht="17.25" x14ac:dyDescent="0.25">
      <c r="A14" s="4" t="s">
        <v>29</v>
      </c>
      <c r="B14" s="5" t="s">
        <v>727</v>
      </c>
      <c r="C14" s="5" t="s">
        <v>324</v>
      </c>
      <c r="D14" s="5" t="s">
        <v>13</v>
      </c>
      <c r="E14" s="5">
        <v>800</v>
      </c>
      <c r="F14" s="5" t="s">
        <v>11</v>
      </c>
      <c r="G14" s="5">
        <v>310</v>
      </c>
      <c r="H14" s="14" t="s">
        <v>31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4" sqref="E4"/>
    </sheetView>
  </sheetViews>
  <sheetFormatPr defaultRowHeight="15" x14ac:dyDescent="0.25"/>
  <cols>
    <col min="1" max="1" width="18.85546875" customWidth="1"/>
    <col min="2" max="2" width="16.85546875" bestFit="1" customWidth="1"/>
    <col min="3" max="3" width="12" bestFit="1" customWidth="1"/>
    <col min="4" max="4" width="10" bestFit="1" customWidth="1"/>
    <col min="5" max="5" width="15.28515625" customWidth="1"/>
    <col min="6" max="6" width="24" bestFit="1" customWidth="1"/>
    <col min="7" max="7" width="21.140625" bestFit="1" customWidth="1"/>
    <col min="8" max="8" width="41.140625" customWidth="1"/>
  </cols>
  <sheetData>
    <row r="1" spans="1:8" ht="19.5" x14ac:dyDescent="0.3">
      <c r="A1" s="2" t="s">
        <v>3</v>
      </c>
      <c r="B1" s="2"/>
      <c r="C1" s="2"/>
    </row>
    <row r="2" spans="1:8" x14ac:dyDescent="0.25">
      <c r="A2" s="1" t="s">
        <v>10</v>
      </c>
      <c r="B2" s="29">
        <v>2974</v>
      </c>
      <c r="C2" t="s">
        <v>4</v>
      </c>
      <c r="F2" s="1"/>
    </row>
    <row r="3" spans="1:8" x14ac:dyDescent="0.25">
      <c r="A3" s="1" t="s">
        <v>2</v>
      </c>
      <c r="B3">
        <v>750</v>
      </c>
    </row>
    <row r="4" spans="1:8" x14ac:dyDescent="0.25">
      <c r="A4" s="1" t="s">
        <v>9</v>
      </c>
      <c r="B4" s="28" t="s">
        <v>340</v>
      </c>
      <c r="F4" s="1"/>
    </row>
    <row r="6" spans="1:8" ht="21" customHeight="1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ht="22.5" customHeight="1" x14ac:dyDescent="0.25">
      <c r="A7" s="4" t="s">
        <v>17</v>
      </c>
      <c r="B7" s="5" t="s">
        <v>282</v>
      </c>
      <c r="C7" s="5" t="s">
        <v>14</v>
      </c>
      <c r="D7" s="5" t="s">
        <v>7</v>
      </c>
      <c r="E7" s="5">
        <v>750</v>
      </c>
      <c r="F7" s="5" t="s">
        <v>11</v>
      </c>
      <c r="G7" s="5">
        <v>310</v>
      </c>
      <c r="H7" s="7" t="s">
        <v>19</v>
      </c>
    </row>
    <row r="8" spans="1:8" ht="17.25" x14ac:dyDescent="0.25">
      <c r="A8" s="4" t="s">
        <v>16</v>
      </c>
      <c r="B8" s="5" t="s">
        <v>286</v>
      </c>
      <c r="C8" s="5" t="s">
        <v>15</v>
      </c>
      <c r="D8" s="5" t="s">
        <v>7</v>
      </c>
      <c r="E8" s="5">
        <v>750</v>
      </c>
      <c r="F8" s="5" t="s">
        <v>11</v>
      </c>
      <c r="G8" s="5">
        <v>310</v>
      </c>
      <c r="H8" s="7" t="s">
        <v>19</v>
      </c>
    </row>
    <row r="9" spans="1:8" ht="17.25" x14ac:dyDescent="0.25">
      <c r="A9" s="4" t="s">
        <v>335</v>
      </c>
      <c r="B9" s="5" t="s">
        <v>293</v>
      </c>
      <c r="C9" s="5" t="s">
        <v>15</v>
      </c>
      <c r="D9" s="5" t="s">
        <v>7</v>
      </c>
      <c r="E9" s="5">
        <v>750</v>
      </c>
      <c r="F9" s="5" t="s">
        <v>32</v>
      </c>
      <c r="G9" s="5">
        <v>310</v>
      </c>
      <c r="H9" s="7" t="s">
        <v>19</v>
      </c>
    </row>
    <row r="10" spans="1:8" s="33" customFormat="1" ht="17.25" x14ac:dyDescent="0.25">
      <c r="A10" s="59" t="s">
        <v>18</v>
      </c>
      <c r="B10" s="41" t="s">
        <v>296</v>
      </c>
      <c r="C10" s="41" t="s">
        <v>15</v>
      </c>
      <c r="D10" s="41" t="s">
        <v>7</v>
      </c>
      <c r="E10" s="41">
        <v>750</v>
      </c>
      <c r="F10" s="41" t="s">
        <v>11</v>
      </c>
      <c r="G10" s="41">
        <v>310</v>
      </c>
      <c r="H10" s="42" t="s">
        <v>19</v>
      </c>
    </row>
    <row r="11" spans="1:8" ht="17.25" x14ac:dyDescent="0.25">
      <c r="A11" s="4" t="s">
        <v>337</v>
      </c>
      <c r="B11" s="5" t="s">
        <v>299</v>
      </c>
      <c r="C11" s="5" t="s">
        <v>15</v>
      </c>
      <c r="D11" s="5" t="s">
        <v>7</v>
      </c>
      <c r="E11" s="5">
        <v>750</v>
      </c>
      <c r="F11" s="5" t="s">
        <v>406</v>
      </c>
      <c r="G11" s="5">
        <v>310</v>
      </c>
      <c r="H11" s="7" t="s">
        <v>19</v>
      </c>
    </row>
    <row r="12" spans="1:8" ht="17.25" x14ac:dyDescent="0.25">
      <c r="A12" s="4" t="s">
        <v>338</v>
      </c>
      <c r="B12" s="5" t="s">
        <v>303</v>
      </c>
      <c r="C12" s="5" t="s">
        <v>15</v>
      </c>
      <c r="D12" s="5" t="s">
        <v>7</v>
      </c>
      <c r="E12" s="5">
        <v>750</v>
      </c>
      <c r="F12" s="5" t="s">
        <v>406</v>
      </c>
      <c r="G12" s="5">
        <v>310</v>
      </c>
      <c r="H12" s="7"/>
    </row>
    <row r="13" spans="1:8" ht="17.25" x14ac:dyDescent="0.25">
      <c r="A13" s="4" t="s">
        <v>21</v>
      </c>
      <c r="B13" s="5" t="s">
        <v>307</v>
      </c>
      <c r="C13" s="5" t="s">
        <v>15</v>
      </c>
      <c r="D13" s="5" t="s">
        <v>13</v>
      </c>
      <c r="E13" s="5">
        <v>750</v>
      </c>
      <c r="F13" s="5" t="s">
        <v>11</v>
      </c>
      <c r="G13" s="5">
        <v>310</v>
      </c>
      <c r="H13" s="8" t="s">
        <v>20</v>
      </c>
    </row>
    <row r="14" spans="1:8" ht="17.25" x14ac:dyDescent="0.25">
      <c r="A14" s="4" t="s">
        <v>336</v>
      </c>
      <c r="B14" s="5" t="s">
        <v>339</v>
      </c>
      <c r="C14" s="5" t="s">
        <v>15</v>
      </c>
      <c r="D14" s="5" t="s">
        <v>13</v>
      </c>
      <c r="E14" s="5">
        <v>750</v>
      </c>
      <c r="F14" s="5" t="s">
        <v>406</v>
      </c>
      <c r="G14" s="5">
        <v>310</v>
      </c>
      <c r="H14" s="8" t="s">
        <v>20</v>
      </c>
    </row>
    <row r="15" spans="1:8" x14ac:dyDescent="0.25">
      <c r="A15" s="4"/>
      <c r="B15" s="5"/>
      <c r="C15" s="5"/>
      <c r="D15" s="5"/>
      <c r="E15" s="5"/>
      <c r="F15" s="5"/>
      <c r="G15" s="5"/>
      <c r="H15" s="8"/>
    </row>
    <row r="16" spans="1:8" x14ac:dyDescent="0.25">
      <c r="A16" s="4"/>
      <c r="B16" s="5"/>
      <c r="C16" s="5"/>
      <c r="D16" s="5"/>
      <c r="E16" s="5"/>
      <c r="F16" s="5"/>
      <c r="G16" s="5"/>
      <c r="H16" s="8"/>
    </row>
    <row r="17" spans="1:8" x14ac:dyDescent="0.25">
      <c r="A17" s="4"/>
      <c r="B17" s="5"/>
      <c r="C17" s="5"/>
      <c r="D17" s="5"/>
      <c r="E17" s="5"/>
      <c r="F17" s="5"/>
      <c r="G17" s="5"/>
      <c r="H17" s="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8" sqref="H8"/>
    </sheetView>
  </sheetViews>
  <sheetFormatPr defaultRowHeight="15" x14ac:dyDescent="0.25"/>
  <cols>
    <col min="1" max="1" width="18.85546875" customWidth="1"/>
    <col min="2" max="2" width="16.85546875" bestFit="1" customWidth="1"/>
    <col min="3" max="3" width="14.85546875" customWidth="1"/>
    <col min="4" max="4" width="11.7109375" customWidth="1"/>
    <col min="5" max="5" width="15.28515625" customWidth="1"/>
    <col min="6" max="6" width="24" bestFit="1" customWidth="1"/>
    <col min="7" max="7" width="21.140625" bestFit="1" customWidth="1"/>
    <col min="8" max="8" width="49.5703125" customWidth="1"/>
  </cols>
  <sheetData>
    <row r="1" spans="1:8" ht="19.5" x14ac:dyDescent="0.3">
      <c r="A1" s="2" t="s">
        <v>3</v>
      </c>
      <c r="B1" s="2"/>
      <c r="C1" s="2"/>
    </row>
    <row r="2" spans="1:8" x14ac:dyDescent="0.25">
      <c r="A2" s="1" t="s">
        <v>10</v>
      </c>
      <c r="B2" s="29">
        <v>3655</v>
      </c>
      <c r="C2" t="s">
        <v>4</v>
      </c>
      <c r="F2" s="1"/>
    </row>
    <row r="3" spans="1:8" x14ac:dyDescent="0.25">
      <c r="A3" s="1" t="s">
        <v>2</v>
      </c>
      <c r="B3">
        <v>850</v>
      </c>
    </row>
    <row r="4" spans="1:8" x14ac:dyDescent="0.25">
      <c r="A4" s="1" t="s">
        <v>9</v>
      </c>
      <c r="B4" s="28" t="s">
        <v>340</v>
      </c>
      <c r="C4" s="31" t="s">
        <v>743</v>
      </c>
      <c r="F4" s="1"/>
    </row>
    <row r="5" spans="1:8" x14ac:dyDescent="0.25">
      <c r="C5" s="1"/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ht="30" x14ac:dyDescent="0.25">
      <c r="A7" s="4" t="s">
        <v>611</v>
      </c>
      <c r="B7" s="5" t="s">
        <v>319</v>
      </c>
      <c r="C7" s="5" t="s">
        <v>609</v>
      </c>
      <c r="D7" s="5" t="s">
        <v>7</v>
      </c>
      <c r="E7" s="5">
        <v>850</v>
      </c>
      <c r="F7" s="5" t="s">
        <v>11</v>
      </c>
      <c r="G7" s="5">
        <v>310</v>
      </c>
      <c r="H7" s="34" t="s">
        <v>768</v>
      </c>
    </row>
    <row r="8" spans="1:8" s="33" customFormat="1" x14ac:dyDescent="0.25">
      <c r="A8" s="59" t="s">
        <v>612</v>
      </c>
      <c r="B8" s="41" t="s">
        <v>296</v>
      </c>
      <c r="C8" s="41" t="s">
        <v>610</v>
      </c>
      <c r="D8" s="41" t="s">
        <v>7</v>
      </c>
      <c r="E8" s="41">
        <v>850</v>
      </c>
      <c r="F8" s="41" t="s">
        <v>11</v>
      </c>
      <c r="G8" s="41">
        <v>310</v>
      </c>
      <c r="H8" s="42" t="s">
        <v>381</v>
      </c>
    </row>
    <row r="9" spans="1:8" x14ac:dyDescent="0.25">
      <c r="A9" s="4" t="s">
        <v>734</v>
      </c>
      <c r="B9" s="5" t="s">
        <v>613</v>
      </c>
      <c r="C9" s="5" t="s">
        <v>609</v>
      </c>
      <c r="D9" s="5" t="s">
        <v>13</v>
      </c>
      <c r="E9" s="5">
        <v>850</v>
      </c>
      <c r="F9" s="5" t="s">
        <v>11</v>
      </c>
      <c r="G9" s="5">
        <v>310</v>
      </c>
      <c r="H9" s="7" t="s">
        <v>767</v>
      </c>
    </row>
    <row r="10" spans="1:8" x14ac:dyDescent="0.25">
      <c r="A10" s="4" t="s">
        <v>735</v>
      </c>
      <c r="B10" s="5" t="s">
        <v>307</v>
      </c>
      <c r="C10" s="5" t="s">
        <v>610</v>
      </c>
      <c r="D10" s="5" t="s">
        <v>13</v>
      </c>
      <c r="E10" s="5">
        <v>850</v>
      </c>
      <c r="F10" s="5" t="s">
        <v>11</v>
      </c>
      <c r="G10" s="5">
        <v>310</v>
      </c>
      <c r="H10" s="7" t="s">
        <v>30</v>
      </c>
    </row>
    <row r="11" spans="1:8" x14ac:dyDescent="0.25">
      <c r="A11" s="4"/>
      <c r="B11" s="5"/>
      <c r="C11" s="5"/>
      <c r="D11" s="5"/>
      <c r="E11" s="5"/>
      <c r="F11" s="5"/>
      <c r="G11" s="5"/>
      <c r="H11" s="7"/>
    </row>
    <row r="12" spans="1:8" x14ac:dyDescent="0.25">
      <c r="A12" s="4"/>
      <c r="B12" s="5"/>
      <c r="C12" s="5"/>
      <c r="D12" s="5"/>
      <c r="E12" s="5"/>
      <c r="F12" s="5"/>
      <c r="G12" s="5"/>
      <c r="H12" s="7"/>
    </row>
    <row r="13" spans="1:8" x14ac:dyDescent="0.25">
      <c r="A13" s="4"/>
      <c r="B13" s="5"/>
      <c r="C13" s="5"/>
      <c r="D13" s="5"/>
      <c r="E13" s="5"/>
      <c r="F13" s="5"/>
      <c r="G13" s="5"/>
      <c r="H13" s="8"/>
    </row>
    <row r="14" spans="1:8" x14ac:dyDescent="0.25">
      <c r="A14" s="4"/>
      <c r="B14" s="5"/>
      <c r="C14" s="5"/>
      <c r="D14" s="5"/>
      <c r="E14" s="5"/>
      <c r="F14" s="5"/>
      <c r="G14" s="5"/>
      <c r="H14" s="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14" sqref="H14"/>
    </sheetView>
  </sheetViews>
  <sheetFormatPr defaultRowHeight="15" x14ac:dyDescent="0.25"/>
  <cols>
    <col min="1" max="1" width="18.85546875" customWidth="1"/>
    <col min="2" max="2" width="16.85546875" bestFit="1" customWidth="1"/>
    <col min="3" max="3" width="12" bestFit="1" customWidth="1"/>
    <col min="4" max="4" width="10" bestFit="1" customWidth="1"/>
    <col min="5" max="5" width="15.28515625" customWidth="1"/>
    <col min="6" max="6" width="24" bestFit="1" customWidth="1"/>
    <col min="7" max="7" width="21.140625" bestFit="1" customWidth="1"/>
    <col min="8" max="8" width="52.85546875" customWidth="1"/>
  </cols>
  <sheetData>
    <row r="1" spans="1:8" ht="19.5" x14ac:dyDescent="0.3">
      <c r="A1" s="2" t="s">
        <v>3</v>
      </c>
      <c r="B1" s="2"/>
      <c r="C1" s="2"/>
    </row>
    <row r="2" spans="1:8" x14ac:dyDescent="0.25">
      <c r="A2" s="1" t="s">
        <v>10</v>
      </c>
      <c r="B2" s="29">
        <v>3676</v>
      </c>
      <c r="C2" t="s">
        <v>4</v>
      </c>
      <c r="F2" s="1"/>
    </row>
    <row r="3" spans="1:8" x14ac:dyDescent="0.25">
      <c r="A3" s="1" t="s">
        <v>2</v>
      </c>
      <c r="B3">
        <v>700</v>
      </c>
    </row>
    <row r="4" spans="1:8" x14ac:dyDescent="0.25">
      <c r="A4" s="1" t="s">
        <v>9</v>
      </c>
      <c r="B4" s="28" t="s">
        <v>340</v>
      </c>
      <c r="C4" t="s">
        <v>744</v>
      </c>
      <c r="F4" s="1"/>
    </row>
    <row r="6" spans="1:8" ht="21" customHeight="1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s="16" customFormat="1" ht="22.5" customHeight="1" x14ac:dyDescent="0.25">
      <c r="A7" s="13" t="s">
        <v>701</v>
      </c>
      <c r="B7" s="13"/>
      <c r="C7" s="13" t="s">
        <v>329</v>
      </c>
      <c r="D7" s="13" t="s">
        <v>7</v>
      </c>
      <c r="E7" s="13">
        <v>700</v>
      </c>
      <c r="F7" s="13" t="s">
        <v>11</v>
      </c>
      <c r="G7" s="13">
        <v>310</v>
      </c>
      <c r="H7" s="34" t="s">
        <v>711</v>
      </c>
    </row>
    <row r="8" spans="1:8" ht="29.25" customHeight="1" x14ac:dyDescent="0.25">
      <c r="A8" s="9" t="s">
        <v>702</v>
      </c>
      <c r="B8" s="5" t="s">
        <v>286</v>
      </c>
      <c r="C8" s="5" t="s">
        <v>15</v>
      </c>
      <c r="D8" s="5" t="s">
        <v>7</v>
      </c>
      <c r="E8" s="5">
        <v>700</v>
      </c>
      <c r="F8" s="5" t="s">
        <v>11</v>
      </c>
      <c r="G8" s="5">
        <v>310</v>
      </c>
      <c r="H8" s="7" t="s">
        <v>769</v>
      </c>
    </row>
    <row r="9" spans="1:8" ht="17.25" x14ac:dyDescent="0.25">
      <c r="A9" s="9" t="s">
        <v>703</v>
      </c>
      <c r="B9" s="5" t="s">
        <v>613</v>
      </c>
      <c r="C9" s="5" t="s">
        <v>14</v>
      </c>
      <c r="D9" s="5" t="s">
        <v>13</v>
      </c>
      <c r="E9" s="5">
        <v>700</v>
      </c>
      <c r="F9" s="5" t="s">
        <v>11</v>
      </c>
      <c r="G9" s="5">
        <v>310</v>
      </c>
      <c r="H9" s="7" t="s">
        <v>729</v>
      </c>
    </row>
    <row r="10" spans="1:8" ht="30" x14ac:dyDescent="0.25">
      <c r="A10" s="9" t="s">
        <v>704</v>
      </c>
      <c r="B10" s="5" t="s">
        <v>441</v>
      </c>
      <c r="C10" s="5" t="s">
        <v>15</v>
      </c>
      <c r="D10" s="5" t="s">
        <v>13</v>
      </c>
      <c r="E10" s="5">
        <v>700</v>
      </c>
      <c r="F10" s="5" t="s">
        <v>11</v>
      </c>
      <c r="G10" s="5">
        <v>310</v>
      </c>
      <c r="H10" s="7" t="s">
        <v>770</v>
      </c>
    </row>
    <row r="11" spans="1:8" s="33" customFormat="1" ht="30" x14ac:dyDescent="0.25">
      <c r="A11" s="40" t="s">
        <v>705</v>
      </c>
      <c r="B11" s="41" t="s">
        <v>296</v>
      </c>
      <c r="C11" s="41" t="s">
        <v>15</v>
      </c>
      <c r="D11" s="41" t="s">
        <v>7</v>
      </c>
      <c r="E11" s="41">
        <v>700</v>
      </c>
      <c r="F11" s="41" t="s">
        <v>11</v>
      </c>
      <c r="G11" s="41">
        <v>310</v>
      </c>
      <c r="H11" s="42" t="s">
        <v>771</v>
      </c>
    </row>
    <row r="12" spans="1:8" s="31" customFormat="1" ht="30" x14ac:dyDescent="0.25">
      <c r="A12" s="13" t="s">
        <v>706</v>
      </c>
      <c r="B12" s="13" t="s">
        <v>311</v>
      </c>
      <c r="C12" s="13" t="s">
        <v>172</v>
      </c>
      <c r="D12" s="13" t="s">
        <v>7</v>
      </c>
      <c r="E12" s="13">
        <v>700</v>
      </c>
      <c r="F12" s="13" t="s">
        <v>708</v>
      </c>
      <c r="G12" s="13">
        <v>310</v>
      </c>
      <c r="H12" s="34" t="s">
        <v>772</v>
      </c>
    </row>
    <row r="13" spans="1:8" ht="17.25" x14ac:dyDescent="0.25">
      <c r="A13" s="9" t="s">
        <v>707</v>
      </c>
      <c r="B13" s="5" t="s">
        <v>613</v>
      </c>
      <c r="C13" s="5" t="s">
        <v>14</v>
      </c>
      <c r="D13" s="5" t="s">
        <v>13</v>
      </c>
      <c r="E13" s="5">
        <v>700</v>
      </c>
      <c r="F13" s="5" t="s">
        <v>11</v>
      </c>
      <c r="G13" s="5">
        <v>310</v>
      </c>
      <c r="H13" s="8" t="s">
        <v>773</v>
      </c>
    </row>
    <row r="14" spans="1:8" x14ac:dyDescent="0.25">
      <c r="A14" s="9"/>
      <c r="B14" s="5"/>
      <c r="C14" s="5"/>
      <c r="D14" s="5"/>
      <c r="E14" s="5"/>
      <c r="F14" s="5"/>
      <c r="G14" s="5"/>
      <c r="H14" s="8"/>
    </row>
    <row r="15" spans="1:8" x14ac:dyDescent="0.25">
      <c r="A15" s="4"/>
      <c r="B15" s="5"/>
      <c r="C15" s="5"/>
      <c r="D15" s="5"/>
      <c r="E15" s="5"/>
      <c r="F15" s="5"/>
      <c r="G15" s="5"/>
      <c r="H15" s="8"/>
    </row>
    <row r="16" spans="1:8" x14ac:dyDescent="0.25">
      <c r="A16" s="4"/>
      <c r="B16" s="5"/>
      <c r="C16" s="5"/>
      <c r="D16" s="5"/>
      <c r="E16" s="5"/>
      <c r="F16" s="5"/>
      <c r="G16" s="5"/>
      <c r="H16" s="8"/>
    </row>
    <row r="17" spans="1:8" x14ac:dyDescent="0.25">
      <c r="A17" s="4"/>
      <c r="B17" s="5"/>
      <c r="C17" s="5"/>
      <c r="D17" s="5"/>
      <c r="E17" s="5"/>
      <c r="F17" s="5"/>
      <c r="G17" s="5"/>
      <c r="H17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K5" sqref="K5"/>
    </sheetView>
  </sheetViews>
  <sheetFormatPr defaultRowHeight="15" x14ac:dyDescent="0.25"/>
  <cols>
    <col min="1" max="1" width="18.42578125" customWidth="1"/>
    <col min="2" max="2" width="16.85546875" bestFit="1" customWidth="1"/>
    <col min="3" max="3" width="12" bestFit="1" customWidth="1"/>
    <col min="4" max="4" width="10" bestFit="1" customWidth="1"/>
    <col min="5" max="5" width="16.42578125" customWidth="1"/>
    <col min="6" max="6" width="24" bestFit="1" customWidth="1"/>
    <col min="7" max="7" width="21.140625" bestFit="1" customWidth="1"/>
    <col min="8" max="8" width="14.28515625" bestFit="1" customWidth="1"/>
  </cols>
  <sheetData>
    <row r="1" spans="1:8" ht="19.5" x14ac:dyDescent="0.3">
      <c r="A1" s="2" t="s">
        <v>3</v>
      </c>
      <c r="B1" s="2"/>
      <c r="C1" s="2"/>
    </row>
    <row r="2" spans="1:8" x14ac:dyDescent="0.25">
      <c r="A2" s="1" t="s">
        <v>10</v>
      </c>
      <c r="B2" s="29">
        <v>5422</v>
      </c>
      <c r="C2" t="s">
        <v>4</v>
      </c>
      <c r="F2" s="1"/>
    </row>
    <row r="3" spans="1:8" x14ac:dyDescent="0.25">
      <c r="A3" s="1" t="s">
        <v>2</v>
      </c>
      <c r="B3">
        <v>600</v>
      </c>
      <c r="C3">
        <v>500</v>
      </c>
      <c r="D3">
        <v>600</v>
      </c>
    </row>
    <row r="4" spans="1:8" x14ac:dyDescent="0.25">
      <c r="A4" s="1" t="s">
        <v>9</v>
      </c>
      <c r="B4" s="28" t="s">
        <v>340</v>
      </c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ht="17.25" x14ac:dyDescent="0.25">
      <c r="A7" s="4" t="s">
        <v>138</v>
      </c>
      <c r="B7" s="5" t="s">
        <v>282</v>
      </c>
      <c r="C7" s="5" t="s">
        <v>14</v>
      </c>
      <c r="D7" s="5" t="s">
        <v>7</v>
      </c>
      <c r="E7" s="5">
        <v>600</v>
      </c>
      <c r="F7" s="5" t="s">
        <v>11</v>
      </c>
      <c r="G7" s="5">
        <v>310</v>
      </c>
      <c r="H7" s="7" t="s">
        <v>146</v>
      </c>
    </row>
    <row r="8" spans="1:8" ht="17.25" x14ac:dyDescent="0.25">
      <c r="A8" s="4" t="s">
        <v>139</v>
      </c>
      <c r="B8" s="5" t="s">
        <v>286</v>
      </c>
      <c r="C8" s="5" t="s">
        <v>15</v>
      </c>
      <c r="D8" s="5" t="s">
        <v>7</v>
      </c>
      <c r="E8" s="5">
        <v>600</v>
      </c>
      <c r="F8" s="5" t="s">
        <v>11</v>
      </c>
      <c r="G8" s="5">
        <v>310</v>
      </c>
      <c r="H8" s="8" t="s">
        <v>44</v>
      </c>
    </row>
    <row r="9" spans="1:8" ht="17.25" x14ac:dyDescent="0.25">
      <c r="A9" s="4" t="s">
        <v>140</v>
      </c>
      <c r="B9" s="5" t="s">
        <v>293</v>
      </c>
      <c r="C9" s="5" t="s">
        <v>15</v>
      </c>
      <c r="D9" s="5" t="s">
        <v>7</v>
      </c>
      <c r="E9" s="5">
        <v>600</v>
      </c>
      <c r="F9" s="5" t="s">
        <v>32</v>
      </c>
      <c r="G9" s="5">
        <v>310</v>
      </c>
      <c r="H9" s="8" t="s">
        <v>44</v>
      </c>
    </row>
    <row r="10" spans="1:8" s="33" customFormat="1" ht="17.25" x14ac:dyDescent="0.25">
      <c r="A10" s="59" t="s">
        <v>141</v>
      </c>
      <c r="B10" s="41" t="s">
        <v>296</v>
      </c>
      <c r="C10" s="41" t="s">
        <v>15</v>
      </c>
      <c r="D10" s="41" t="s">
        <v>7</v>
      </c>
      <c r="E10" s="41">
        <v>600</v>
      </c>
      <c r="F10" s="41" t="s">
        <v>11</v>
      </c>
      <c r="G10" s="41">
        <v>310</v>
      </c>
      <c r="H10" s="53" t="s">
        <v>44</v>
      </c>
    </row>
    <row r="11" spans="1:8" ht="17.25" x14ac:dyDescent="0.25">
      <c r="A11" s="4" t="s">
        <v>142</v>
      </c>
      <c r="B11" s="5" t="s">
        <v>299</v>
      </c>
      <c r="C11" s="5" t="s">
        <v>15</v>
      </c>
      <c r="D11" s="5" t="s">
        <v>7</v>
      </c>
      <c r="E11" s="5">
        <v>600</v>
      </c>
      <c r="F11" s="5" t="s">
        <v>45</v>
      </c>
      <c r="G11" s="5">
        <v>310</v>
      </c>
      <c r="H11" s="8" t="s">
        <v>44</v>
      </c>
    </row>
    <row r="12" spans="1:8" ht="17.25" x14ac:dyDescent="0.25">
      <c r="A12" s="4" t="s">
        <v>144</v>
      </c>
      <c r="B12" s="5" t="s">
        <v>303</v>
      </c>
      <c r="C12" s="5" t="s">
        <v>15</v>
      </c>
      <c r="D12" s="5" t="s">
        <v>7</v>
      </c>
      <c r="E12" s="5">
        <v>600</v>
      </c>
      <c r="F12" s="5" t="s">
        <v>45</v>
      </c>
      <c r="G12" s="5">
        <v>310</v>
      </c>
      <c r="H12" s="8" t="s">
        <v>31</v>
      </c>
    </row>
    <row r="13" spans="1:8" ht="17.25" x14ac:dyDescent="0.25">
      <c r="A13" s="4" t="s">
        <v>143</v>
      </c>
      <c r="B13" s="5" t="s">
        <v>307</v>
      </c>
      <c r="C13" s="5" t="s">
        <v>15</v>
      </c>
      <c r="D13" s="5" t="s">
        <v>13</v>
      </c>
      <c r="E13" s="5">
        <v>600</v>
      </c>
      <c r="F13" s="5" t="s">
        <v>11</v>
      </c>
      <c r="G13" s="5">
        <v>310</v>
      </c>
      <c r="H13" s="8" t="s">
        <v>147</v>
      </c>
    </row>
    <row r="14" spans="1:8" ht="17.25" x14ac:dyDescent="0.25">
      <c r="A14" s="4" t="s">
        <v>145</v>
      </c>
      <c r="B14" s="5" t="s">
        <v>308</v>
      </c>
      <c r="C14" s="5" t="s">
        <v>15</v>
      </c>
      <c r="D14" s="5" t="s">
        <v>13</v>
      </c>
      <c r="E14" s="5">
        <v>600</v>
      </c>
      <c r="F14" s="5" t="s">
        <v>45</v>
      </c>
      <c r="G14" s="5">
        <v>310</v>
      </c>
      <c r="H14" s="8" t="s">
        <v>147</v>
      </c>
    </row>
    <row r="16" spans="1:8" ht="17.25" x14ac:dyDescent="0.25">
      <c r="A16" s="4" t="s">
        <v>148</v>
      </c>
      <c r="B16" s="5" t="s">
        <v>282</v>
      </c>
      <c r="C16" s="5" t="s">
        <v>14</v>
      </c>
      <c r="D16" s="5" t="s">
        <v>7</v>
      </c>
      <c r="E16" s="5">
        <v>500</v>
      </c>
      <c r="F16" s="5" t="s">
        <v>11</v>
      </c>
      <c r="G16" s="5">
        <v>310</v>
      </c>
      <c r="H16" s="7" t="s">
        <v>55</v>
      </c>
    </row>
    <row r="17" spans="1:8" ht="17.25" x14ac:dyDescent="0.25">
      <c r="A17" s="4" t="s">
        <v>149</v>
      </c>
      <c r="B17" s="5" t="s">
        <v>286</v>
      </c>
      <c r="C17" s="5" t="s">
        <v>15</v>
      </c>
      <c r="D17" s="5" t="s">
        <v>7</v>
      </c>
      <c r="E17" s="5">
        <v>500</v>
      </c>
      <c r="F17" s="5" t="s">
        <v>11</v>
      </c>
      <c r="G17" s="5">
        <v>310</v>
      </c>
      <c r="H17" s="8" t="s">
        <v>44</v>
      </c>
    </row>
    <row r="18" spans="1:8" ht="17.25" x14ac:dyDescent="0.25">
      <c r="A18" s="4" t="s">
        <v>150</v>
      </c>
      <c r="B18" s="5" t="s">
        <v>293</v>
      </c>
      <c r="C18" s="5" t="s">
        <v>15</v>
      </c>
      <c r="D18" s="5" t="s">
        <v>7</v>
      </c>
      <c r="E18" s="5">
        <v>500</v>
      </c>
      <c r="F18" s="5" t="s">
        <v>32</v>
      </c>
      <c r="G18" s="5">
        <v>310</v>
      </c>
      <c r="H18" s="8" t="s">
        <v>44</v>
      </c>
    </row>
    <row r="19" spans="1:8" s="33" customFormat="1" ht="17.25" x14ac:dyDescent="0.25">
      <c r="A19" s="59" t="s">
        <v>151</v>
      </c>
      <c r="B19" s="41" t="s">
        <v>296</v>
      </c>
      <c r="C19" s="41" t="s">
        <v>15</v>
      </c>
      <c r="D19" s="41" t="s">
        <v>7</v>
      </c>
      <c r="E19" s="41">
        <v>500</v>
      </c>
      <c r="F19" s="41" t="s">
        <v>11</v>
      </c>
      <c r="G19" s="41">
        <v>310</v>
      </c>
      <c r="H19" s="53" t="s">
        <v>44</v>
      </c>
    </row>
    <row r="20" spans="1:8" ht="17.25" x14ac:dyDescent="0.25">
      <c r="A20" s="4" t="s">
        <v>152</v>
      </c>
      <c r="B20" s="5" t="s">
        <v>299</v>
      </c>
      <c r="C20" s="5" t="s">
        <v>15</v>
      </c>
      <c r="D20" s="5" t="s">
        <v>7</v>
      </c>
      <c r="E20" s="5">
        <v>500</v>
      </c>
      <c r="F20" s="5" t="s">
        <v>156</v>
      </c>
      <c r="G20" s="5">
        <v>310</v>
      </c>
      <c r="H20" s="8" t="s">
        <v>44</v>
      </c>
    </row>
    <row r="21" spans="1:8" ht="17.25" x14ac:dyDescent="0.25">
      <c r="A21" s="4" t="s">
        <v>153</v>
      </c>
      <c r="B21" s="5" t="s">
        <v>303</v>
      </c>
      <c r="C21" s="5" t="s">
        <v>15</v>
      </c>
      <c r="D21" s="5" t="s">
        <v>7</v>
      </c>
      <c r="E21" s="5">
        <v>500</v>
      </c>
      <c r="F21" s="5" t="s">
        <v>156</v>
      </c>
      <c r="G21" s="5">
        <v>310</v>
      </c>
      <c r="H21" s="8" t="s">
        <v>31</v>
      </c>
    </row>
    <row r="22" spans="1:8" ht="17.25" x14ac:dyDescent="0.25">
      <c r="A22" s="4" t="s">
        <v>154</v>
      </c>
      <c r="B22" s="5" t="s">
        <v>307</v>
      </c>
      <c r="C22" s="5" t="s">
        <v>15</v>
      </c>
      <c r="D22" s="5" t="s">
        <v>13</v>
      </c>
      <c r="E22" s="5">
        <v>500</v>
      </c>
      <c r="F22" s="5" t="s">
        <v>11</v>
      </c>
      <c r="G22" s="5">
        <v>310</v>
      </c>
      <c r="H22" s="8" t="s">
        <v>157</v>
      </c>
    </row>
    <row r="23" spans="1:8" ht="17.25" x14ac:dyDescent="0.25">
      <c r="A23" s="4" t="s">
        <v>155</v>
      </c>
      <c r="B23" s="5" t="s">
        <v>308</v>
      </c>
      <c r="C23" s="5" t="s">
        <v>15</v>
      </c>
      <c r="D23" s="5" t="s">
        <v>13</v>
      </c>
      <c r="E23" s="5">
        <v>500</v>
      </c>
      <c r="F23" s="5" t="s">
        <v>156</v>
      </c>
      <c r="G23" s="5">
        <v>310</v>
      </c>
      <c r="H23" s="8" t="s">
        <v>157</v>
      </c>
    </row>
    <row r="25" spans="1:8" ht="17.25" x14ac:dyDescent="0.25">
      <c r="A25" s="4" t="s">
        <v>158</v>
      </c>
      <c r="B25" s="5" t="s">
        <v>282</v>
      </c>
      <c r="C25" s="5" t="s">
        <v>14</v>
      </c>
      <c r="D25" s="5" t="s">
        <v>7</v>
      </c>
      <c r="E25" s="5">
        <v>600</v>
      </c>
      <c r="F25" s="5" t="s">
        <v>11</v>
      </c>
      <c r="G25" s="5">
        <v>310</v>
      </c>
      <c r="H25" s="7" t="s">
        <v>146</v>
      </c>
    </row>
    <row r="26" spans="1:8" ht="17.25" x14ac:dyDescent="0.25">
      <c r="A26" s="4" t="s">
        <v>159</v>
      </c>
      <c r="B26" s="5" t="s">
        <v>286</v>
      </c>
      <c r="C26" s="5" t="s">
        <v>15</v>
      </c>
      <c r="D26" s="5" t="s">
        <v>7</v>
      </c>
      <c r="E26" s="5">
        <v>600</v>
      </c>
      <c r="F26" s="5" t="s">
        <v>11</v>
      </c>
      <c r="G26" s="5">
        <v>310</v>
      </c>
      <c r="H26" s="8" t="s">
        <v>44</v>
      </c>
    </row>
    <row r="27" spans="1:8" ht="17.25" x14ac:dyDescent="0.25">
      <c r="A27" s="4" t="s">
        <v>160</v>
      </c>
      <c r="B27" s="5" t="s">
        <v>293</v>
      </c>
      <c r="C27" s="5" t="s">
        <v>15</v>
      </c>
      <c r="D27" s="5" t="s">
        <v>7</v>
      </c>
      <c r="E27" s="5">
        <v>600</v>
      </c>
      <c r="F27" s="5" t="s">
        <v>32</v>
      </c>
      <c r="G27" s="5">
        <v>310</v>
      </c>
      <c r="H27" s="8" t="s">
        <v>44</v>
      </c>
    </row>
    <row r="28" spans="1:8" s="33" customFormat="1" ht="17.25" x14ac:dyDescent="0.25">
      <c r="A28" s="59" t="s">
        <v>161</v>
      </c>
      <c r="B28" s="41" t="s">
        <v>296</v>
      </c>
      <c r="C28" s="41" t="s">
        <v>15</v>
      </c>
      <c r="D28" s="41" t="s">
        <v>7</v>
      </c>
      <c r="E28" s="41">
        <v>600</v>
      </c>
      <c r="F28" s="41" t="s">
        <v>11</v>
      </c>
      <c r="G28" s="41">
        <v>310</v>
      </c>
      <c r="H28" s="53" t="s">
        <v>44</v>
      </c>
    </row>
    <row r="29" spans="1:8" ht="17.25" x14ac:dyDescent="0.25">
      <c r="A29" s="4" t="s">
        <v>162</v>
      </c>
      <c r="B29" s="5" t="s">
        <v>299</v>
      </c>
      <c r="C29" s="5" t="s">
        <v>15</v>
      </c>
      <c r="D29" s="5" t="s">
        <v>7</v>
      </c>
      <c r="E29" s="5">
        <v>600</v>
      </c>
      <c r="F29" s="5" t="s">
        <v>45</v>
      </c>
      <c r="G29" s="5">
        <v>310</v>
      </c>
      <c r="H29" s="8" t="s">
        <v>44</v>
      </c>
    </row>
    <row r="30" spans="1:8" ht="17.25" x14ac:dyDescent="0.25">
      <c r="A30" s="4" t="s">
        <v>163</v>
      </c>
      <c r="B30" s="5" t="s">
        <v>303</v>
      </c>
      <c r="C30" s="5" t="s">
        <v>15</v>
      </c>
      <c r="D30" s="5" t="s">
        <v>7</v>
      </c>
      <c r="E30" s="5">
        <v>600</v>
      </c>
      <c r="F30" s="5" t="s">
        <v>45</v>
      </c>
      <c r="G30" s="5">
        <v>310</v>
      </c>
      <c r="H30" s="8" t="s">
        <v>31</v>
      </c>
    </row>
    <row r="31" spans="1:8" ht="17.25" x14ac:dyDescent="0.25">
      <c r="A31" s="4" t="s">
        <v>164</v>
      </c>
      <c r="B31" s="5" t="s">
        <v>307</v>
      </c>
      <c r="C31" s="5" t="s">
        <v>15</v>
      </c>
      <c r="D31" s="5" t="s">
        <v>13</v>
      </c>
      <c r="E31" s="5">
        <v>600</v>
      </c>
      <c r="F31" s="5" t="s">
        <v>11</v>
      </c>
      <c r="G31" s="5">
        <v>310</v>
      </c>
      <c r="H31" s="8" t="s">
        <v>147</v>
      </c>
    </row>
    <row r="32" spans="1:8" ht="17.25" x14ac:dyDescent="0.25">
      <c r="A32" s="4" t="s">
        <v>165</v>
      </c>
      <c r="B32" s="5" t="s">
        <v>308</v>
      </c>
      <c r="C32" s="5" t="s">
        <v>15</v>
      </c>
      <c r="D32" s="5" t="s">
        <v>13</v>
      </c>
      <c r="E32" s="5">
        <v>600</v>
      </c>
      <c r="F32" s="5" t="s">
        <v>45</v>
      </c>
      <c r="G32" s="5">
        <v>310</v>
      </c>
      <c r="H32" s="8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workbookViewId="0">
      <selection activeCell="H1" sqref="H1"/>
    </sheetView>
  </sheetViews>
  <sheetFormatPr defaultRowHeight="15" x14ac:dyDescent="0.25"/>
  <cols>
    <col min="1" max="1" width="17.140625" style="31" bestFit="1" customWidth="1"/>
    <col min="2" max="2" width="16.85546875" style="31" bestFit="1" customWidth="1"/>
    <col min="3" max="3" width="13.7109375" style="31" customWidth="1"/>
    <col min="4" max="4" width="10" style="31" bestFit="1" customWidth="1"/>
    <col min="5" max="5" width="14.42578125" style="31" customWidth="1"/>
    <col min="6" max="6" width="34.7109375" style="31" customWidth="1"/>
    <col min="7" max="7" width="21.140625" style="31" bestFit="1" customWidth="1"/>
    <col min="8" max="8" width="71.5703125" style="31" customWidth="1"/>
  </cols>
  <sheetData>
    <row r="1" spans="1:8" ht="19.5" x14ac:dyDescent="0.3">
      <c r="A1" s="46" t="s">
        <v>3</v>
      </c>
      <c r="B1" s="46"/>
      <c r="C1" s="46"/>
    </row>
    <row r="2" spans="1:8" x14ac:dyDescent="0.25">
      <c r="A2" s="47" t="s">
        <v>10</v>
      </c>
      <c r="B2" s="48">
        <v>4233</v>
      </c>
      <c r="C2" s="31" t="s">
        <v>4</v>
      </c>
      <c r="F2" s="47"/>
    </row>
    <row r="3" spans="1:8" x14ac:dyDescent="0.25">
      <c r="A3" s="47" t="s">
        <v>2</v>
      </c>
      <c r="B3" s="31">
        <v>700</v>
      </c>
      <c r="C3" s="31">
        <v>600</v>
      </c>
    </row>
    <row r="4" spans="1:8" x14ac:dyDescent="0.25">
      <c r="A4" s="47" t="s">
        <v>9</v>
      </c>
      <c r="B4" s="36" t="s">
        <v>499</v>
      </c>
      <c r="C4" s="1" t="s">
        <v>736</v>
      </c>
      <c r="E4" s="31" t="s">
        <v>745</v>
      </c>
    </row>
    <row r="5" spans="1:8" x14ac:dyDescent="0.25">
      <c r="A5" s="49"/>
      <c r="C5"/>
      <c r="E5" s="31" t="s">
        <v>549</v>
      </c>
    </row>
    <row r="6" spans="1:8" ht="19.5" x14ac:dyDescent="0.3">
      <c r="A6" s="50" t="s">
        <v>0</v>
      </c>
      <c r="B6" s="50" t="s">
        <v>5</v>
      </c>
      <c r="C6" s="50" t="s">
        <v>6</v>
      </c>
      <c r="D6" s="50" t="s">
        <v>8</v>
      </c>
      <c r="E6" s="50" t="s">
        <v>57</v>
      </c>
      <c r="F6" s="50" t="s">
        <v>1</v>
      </c>
      <c r="G6" s="50" t="s">
        <v>12</v>
      </c>
      <c r="H6" s="50" t="s">
        <v>9</v>
      </c>
    </row>
    <row r="7" spans="1:8" ht="17.25" x14ac:dyDescent="0.25">
      <c r="A7" s="12" t="s">
        <v>47</v>
      </c>
      <c r="B7" s="13" t="s">
        <v>282</v>
      </c>
      <c r="C7" s="13" t="s">
        <v>329</v>
      </c>
      <c r="D7" s="13" t="s">
        <v>7</v>
      </c>
      <c r="E7" s="13">
        <v>700</v>
      </c>
      <c r="F7" s="13" t="s">
        <v>11</v>
      </c>
      <c r="G7" s="13">
        <v>310</v>
      </c>
      <c r="H7" s="34" t="s">
        <v>31</v>
      </c>
    </row>
    <row r="8" spans="1:8" ht="17.25" x14ac:dyDescent="0.25">
      <c r="A8" s="12" t="s">
        <v>48</v>
      </c>
      <c r="B8" s="13" t="s">
        <v>286</v>
      </c>
      <c r="C8" s="13" t="s">
        <v>172</v>
      </c>
      <c r="D8" s="13" t="s">
        <v>7</v>
      </c>
      <c r="E8" s="13">
        <v>700</v>
      </c>
      <c r="F8" s="13" t="s">
        <v>11</v>
      </c>
      <c r="G8" s="13">
        <v>310</v>
      </c>
      <c r="H8" s="14" t="s">
        <v>31</v>
      </c>
    </row>
    <row r="9" spans="1:8" ht="17.25" x14ac:dyDescent="0.25">
      <c r="A9" s="13" t="s">
        <v>49</v>
      </c>
      <c r="B9" s="13" t="s">
        <v>293</v>
      </c>
      <c r="C9" s="13" t="s">
        <v>172</v>
      </c>
      <c r="D9" s="13" t="s">
        <v>7</v>
      </c>
      <c r="E9" s="13">
        <v>700</v>
      </c>
      <c r="F9" s="13" t="s">
        <v>32</v>
      </c>
      <c r="G9" s="13">
        <v>310</v>
      </c>
      <c r="H9" s="14" t="s">
        <v>31</v>
      </c>
    </row>
    <row r="10" spans="1:8" s="57" customFormat="1" ht="17.25" x14ac:dyDescent="0.25">
      <c r="A10" s="43" t="s">
        <v>50</v>
      </c>
      <c r="B10" s="43" t="s">
        <v>296</v>
      </c>
      <c r="C10" s="43" t="s">
        <v>172</v>
      </c>
      <c r="D10" s="43" t="s">
        <v>7</v>
      </c>
      <c r="E10" s="43">
        <v>700</v>
      </c>
      <c r="F10" s="43" t="s">
        <v>11</v>
      </c>
      <c r="G10" s="43">
        <v>310</v>
      </c>
      <c r="H10" s="44" t="s">
        <v>31</v>
      </c>
    </row>
    <row r="11" spans="1:8" ht="17.25" x14ac:dyDescent="0.25">
      <c r="A11" s="13" t="s">
        <v>51</v>
      </c>
      <c r="B11" s="13" t="s">
        <v>299</v>
      </c>
      <c r="C11" s="13" t="s">
        <v>172</v>
      </c>
      <c r="D11" s="13" t="s">
        <v>7</v>
      </c>
      <c r="E11" s="13">
        <v>700</v>
      </c>
      <c r="F11" s="13" t="s">
        <v>56</v>
      </c>
      <c r="G11" s="13">
        <v>310</v>
      </c>
      <c r="H11" s="14" t="s">
        <v>31</v>
      </c>
    </row>
    <row r="12" spans="1:8" ht="17.25" x14ac:dyDescent="0.25">
      <c r="A12" s="13" t="s">
        <v>52</v>
      </c>
      <c r="B12" s="13" t="s">
        <v>303</v>
      </c>
      <c r="C12" s="13" t="s">
        <v>172</v>
      </c>
      <c r="D12" s="13" t="s">
        <v>7</v>
      </c>
      <c r="E12" s="13">
        <v>700</v>
      </c>
      <c r="F12" s="13" t="s">
        <v>56</v>
      </c>
      <c r="G12" s="13">
        <v>310</v>
      </c>
      <c r="H12" s="14" t="s">
        <v>30</v>
      </c>
    </row>
    <row r="13" spans="1:8" s="39" customFormat="1" ht="17.25" x14ac:dyDescent="0.25">
      <c r="A13" s="13" t="s">
        <v>53</v>
      </c>
      <c r="B13" s="13" t="s">
        <v>307</v>
      </c>
      <c r="C13" s="13" t="s">
        <v>172</v>
      </c>
      <c r="D13" s="13" t="s">
        <v>13</v>
      </c>
      <c r="E13" s="13">
        <v>700</v>
      </c>
      <c r="F13" s="13" t="s">
        <v>11</v>
      </c>
      <c r="G13" s="13">
        <v>310</v>
      </c>
      <c r="H13" s="34" t="s">
        <v>605</v>
      </c>
    </row>
    <row r="14" spans="1:8" ht="17.25" x14ac:dyDescent="0.25">
      <c r="A14" s="13" t="s">
        <v>54</v>
      </c>
      <c r="B14" s="13" t="s">
        <v>308</v>
      </c>
      <c r="C14" s="13" t="s">
        <v>172</v>
      </c>
      <c r="D14" s="13" t="s">
        <v>13</v>
      </c>
      <c r="E14" s="13">
        <v>700</v>
      </c>
      <c r="F14" s="13" t="s">
        <v>56</v>
      </c>
      <c r="G14" s="13">
        <v>310</v>
      </c>
      <c r="H14" s="14" t="s">
        <v>55</v>
      </c>
    </row>
    <row r="16" spans="1:8" ht="17.25" x14ac:dyDescent="0.25">
      <c r="A16" s="13" t="s">
        <v>58</v>
      </c>
      <c r="B16" s="13" t="s">
        <v>282</v>
      </c>
      <c r="C16" s="13" t="s">
        <v>329</v>
      </c>
      <c r="D16" s="13" t="s">
        <v>7</v>
      </c>
      <c r="E16" s="13">
        <v>600</v>
      </c>
      <c r="F16" s="13" t="s">
        <v>11</v>
      </c>
      <c r="G16" s="13">
        <v>310</v>
      </c>
      <c r="H16" s="34" t="s">
        <v>31</v>
      </c>
    </row>
    <row r="17" spans="1:8" ht="17.25" x14ac:dyDescent="0.25">
      <c r="A17" s="13" t="s">
        <v>59</v>
      </c>
      <c r="B17" s="13" t="s">
        <v>286</v>
      </c>
      <c r="C17" s="13" t="s">
        <v>172</v>
      </c>
      <c r="D17" s="13" t="s">
        <v>7</v>
      </c>
      <c r="E17" s="13">
        <v>600</v>
      </c>
      <c r="F17" s="13" t="s">
        <v>11</v>
      </c>
      <c r="G17" s="13">
        <v>310</v>
      </c>
      <c r="H17" s="14" t="s">
        <v>31</v>
      </c>
    </row>
    <row r="18" spans="1:8" ht="17.25" x14ac:dyDescent="0.25">
      <c r="A18" s="13" t="s">
        <v>60</v>
      </c>
      <c r="B18" s="13" t="s">
        <v>293</v>
      </c>
      <c r="C18" s="13" t="s">
        <v>172</v>
      </c>
      <c r="D18" s="13" t="s">
        <v>7</v>
      </c>
      <c r="E18" s="13">
        <v>600</v>
      </c>
      <c r="F18" s="13" t="s">
        <v>32</v>
      </c>
      <c r="G18" s="13">
        <v>310</v>
      </c>
      <c r="H18" s="14" t="s">
        <v>31</v>
      </c>
    </row>
    <row r="19" spans="1:8" s="57" customFormat="1" ht="17.25" x14ac:dyDescent="0.25">
      <c r="A19" s="43" t="s">
        <v>61</v>
      </c>
      <c r="B19" s="43" t="s">
        <v>296</v>
      </c>
      <c r="C19" s="43" t="s">
        <v>172</v>
      </c>
      <c r="D19" s="43" t="s">
        <v>7</v>
      </c>
      <c r="E19" s="43">
        <v>600</v>
      </c>
      <c r="F19" s="43" t="s">
        <v>11</v>
      </c>
      <c r="G19" s="43">
        <v>310</v>
      </c>
      <c r="H19" s="44" t="s">
        <v>606</v>
      </c>
    </row>
    <row r="20" spans="1:8" ht="17.25" x14ac:dyDescent="0.25">
      <c r="A20" s="13" t="s">
        <v>62</v>
      </c>
      <c r="B20" s="13" t="s">
        <v>299</v>
      </c>
      <c r="C20" s="13" t="s">
        <v>172</v>
      </c>
      <c r="D20" s="13" t="s">
        <v>7</v>
      </c>
      <c r="E20" s="13">
        <v>600</v>
      </c>
      <c r="F20" s="13" t="s">
        <v>45</v>
      </c>
      <c r="G20" s="13">
        <v>310</v>
      </c>
      <c r="H20" s="14" t="s">
        <v>31</v>
      </c>
    </row>
    <row r="21" spans="1:8" ht="17.25" x14ac:dyDescent="0.25">
      <c r="A21" s="13" t="s">
        <v>63</v>
      </c>
      <c r="B21" s="13" t="s">
        <v>303</v>
      </c>
      <c r="C21" s="13" t="s">
        <v>172</v>
      </c>
      <c r="D21" s="13" t="s">
        <v>7</v>
      </c>
      <c r="E21" s="13">
        <v>600</v>
      </c>
      <c r="F21" s="13" t="s">
        <v>45</v>
      </c>
      <c r="G21" s="13">
        <v>310</v>
      </c>
      <c r="H21" s="14" t="s">
        <v>30</v>
      </c>
    </row>
    <row r="22" spans="1:8" s="39" customFormat="1" ht="17.25" x14ac:dyDescent="0.25">
      <c r="A22" s="13" t="s">
        <v>64</v>
      </c>
      <c r="B22" s="13" t="s">
        <v>307</v>
      </c>
      <c r="C22" s="13" t="s">
        <v>172</v>
      </c>
      <c r="D22" s="13" t="s">
        <v>13</v>
      </c>
      <c r="E22" s="13">
        <v>600</v>
      </c>
      <c r="F22" s="13" t="s">
        <v>11</v>
      </c>
      <c r="G22" s="13">
        <v>310</v>
      </c>
      <c r="H22" s="34" t="s">
        <v>605</v>
      </c>
    </row>
    <row r="23" spans="1:8" ht="17.25" x14ac:dyDescent="0.25">
      <c r="A23" s="13" t="s">
        <v>65</v>
      </c>
      <c r="B23" s="13" t="s">
        <v>308</v>
      </c>
      <c r="C23" s="13" t="s">
        <v>172</v>
      </c>
      <c r="D23" s="13" t="s">
        <v>13</v>
      </c>
      <c r="E23" s="13">
        <v>600</v>
      </c>
      <c r="F23" s="13" t="s">
        <v>45</v>
      </c>
      <c r="G23" s="13">
        <v>310</v>
      </c>
      <c r="H23" s="14" t="s">
        <v>55</v>
      </c>
    </row>
    <row r="25" spans="1:8" ht="18" customHeight="1" x14ac:dyDescent="0.25">
      <c r="A25" s="13" t="s">
        <v>66</v>
      </c>
      <c r="B25" s="13" t="s">
        <v>316</v>
      </c>
      <c r="C25" s="13" t="s">
        <v>329</v>
      </c>
      <c r="D25" s="13" t="s">
        <v>7</v>
      </c>
      <c r="E25" s="13">
        <v>700</v>
      </c>
      <c r="F25" s="13" t="s">
        <v>11</v>
      </c>
      <c r="G25" s="13">
        <v>318</v>
      </c>
      <c r="H25" s="14" t="s">
        <v>283</v>
      </c>
    </row>
    <row r="26" spans="1:8" s="33" customFormat="1" ht="17.25" x14ac:dyDescent="0.25">
      <c r="A26" s="43" t="s">
        <v>67</v>
      </c>
      <c r="B26" s="43" t="s">
        <v>312</v>
      </c>
      <c r="C26" s="43" t="s">
        <v>172</v>
      </c>
      <c r="D26" s="43" t="s">
        <v>7</v>
      </c>
      <c r="E26" s="43">
        <v>700</v>
      </c>
      <c r="F26" s="43" t="s">
        <v>11</v>
      </c>
      <c r="G26" s="43">
        <v>318</v>
      </c>
      <c r="H26" s="52" t="s">
        <v>287</v>
      </c>
    </row>
    <row r="27" spans="1:8" s="33" customFormat="1" ht="17.25" x14ac:dyDescent="0.25">
      <c r="A27" s="43" t="s">
        <v>68</v>
      </c>
      <c r="B27" s="43" t="s">
        <v>313</v>
      </c>
      <c r="C27" s="43" t="s">
        <v>172</v>
      </c>
      <c r="D27" s="43" t="s">
        <v>7</v>
      </c>
      <c r="E27" s="43">
        <v>700</v>
      </c>
      <c r="F27" s="43" t="s">
        <v>32</v>
      </c>
      <c r="G27" s="43">
        <v>318</v>
      </c>
      <c r="H27" s="52" t="s">
        <v>294</v>
      </c>
    </row>
    <row r="28" spans="1:8" s="57" customFormat="1" ht="17.25" x14ac:dyDescent="0.25">
      <c r="A28" s="43" t="s">
        <v>69</v>
      </c>
      <c r="B28" s="43" t="s">
        <v>312</v>
      </c>
      <c r="C28" s="43" t="s">
        <v>172</v>
      </c>
      <c r="D28" s="43" t="s">
        <v>7</v>
      </c>
      <c r="E28" s="43">
        <v>700</v>
      </c>
      <c r="F28" s="43" t="s">
        <v>11</v>
      </c>
      <c r="G28" s="43">
        <v>318</v>
      </c>
      <c r="H28" s="44" t="s">
        <v>606</v>
      </c>
    </row>
    <row r="29" spans="1:8" s="33" customFormat="1" ht="17.25" x14ac:dyDescent="0.25">
      <c r="A29" s="43" t="s">
        <v>70</v>
      </c>
      <c r="B29" s="43" t="s">
        <v>313</v>
      </c>
      <c r="C29" s="43" t="s">
        <v>172</v>
      </c>
      <c r="D29" s="43" t="s">
        <v>7</v>
      </c>
      <c r="E29" s="43">
        <v>700</v>
      </c>
      <c r="F29" s="43" t="s">
        <v>56</v>
      </c>
      <c r="G29" s="43">
        <v>318</v>
      </c>
      <c r="H29" s="52" t="s">
        <v>300</v>
      </c>
    </row>
    <row r="30" spans="1:8" s="33" customFormat="1" ht="17.25" x14ac:dyDescent="0.25">
      <c r="A30" s="43" t="s">
        <v>71</v>
      </c>
      <c r="B30" s="43" t="s">
        <v>313</v>
      </c>
      <c r="C30" s="43" t="s">
        <v>172</v>
      </c>
      <c r="D30" s="43" t="s">
        <v>7</v>
      </c>
      <c r="E30" s="43">
        <v>700</v>
      </c>
      <c r="F30" s="43" t="s">
        <v>56</v>
      </c>
      <c r="G30" s="43">
        <v>318</v>
      </c>
      <c r="H30" s="52" t="s">
        <v>304</v>
      </c>
    </row>
    <row r="31" spans="1:8" s="33" customFormat="1" x14ac:dyDescent="0.25">
      <c r="A31" s="45"/>
      <c r="B31" s="45"/>
      <c r="C31" s="45"/>
      <c r="D31" s="45"/>
      <c r="E31" s="45"/>
      <c r="F31" s="45"/>
      <c r="G31" s="45"/>
      <c r="H31" s="45"/>
    </row>
    <row r="32" spans="1:8" s="33" customFormat="1" ht="17.25" x14ac:dyDescent="0.25">
      <c r="A32" s="43" t="s">
        <v>72</v>
      </c>
      <c r="B32" s="43" t="s">
        <v>316</v>
      </c>
      <c r="C32" s="43" t="s">
        <v>329</v>
      </c>
      <c r="D32" s="43" t="s">
        <v>7</v>
      </c>
      <c r="E32" s="43">
        <v>700</v>
      </c>
      <c r="F32" s="43" t="s">
        <v>11</v>
      </c>
      <c r="G32" s="43">
        <v>323</v>
      </c>
      <c r="H32" s="52" t="s">
        <v>283</v>
      </c>
    </row>
    <row r="33" spans="1:8" s="33" customFormat="1" ht="17.25" x14ac:dyDescent="0.25">
      <c r="A33" s="43" t="s">
        <v>73</v>
      </c>
      <c r="B33" s="43" t="s">
        <v>312</v>
      </c>
      <c r="C33" s="43" t="s">
        <v>172</v>
      </c>
      <c r="D33" s="43" t="s">
        <v>7</v>
      </c>
      <c r="E33" s="43">
        <v>700</v>
      </c>
      <c r="F33" s="43" t="s">
        <v>11</v>
      </c>
      <c r="G33" s="43">
        <v>323</v>
      </c>
      <c r="H33" s="52" t="s">
        <v>287</v>
      </c>
    </row>
    <row r="34" spans="1:8" s="33" customFormat="1" ht="17.25" x14ac:dyDescent="0.25">
      <c r="A34" s="43" t="s">
        <v>74</v>
      </c>
      <c r="B34" s="43" t="s">
        <v>313</v>
      </c>
      <c r="C34" s="43" t="s">
        <v>172</v>
      </c>
      <c r="D34" s="43" t="s">
        <v>7</v>
      </c>
      <c r="E34" s="43">
        <v>700</v>
      </c>
      <c r="F34" s="43" t="s">
        <v>32</v>
      </c>
      <c r="G34" s="43">
        <v>323</v>
      </c>
      <c r="H34" s="52" t="s">
        <v>294</v>
      </c>
    </row>
    <row r="35" spans="1:8" s="57" customFormat="1" ht="17.25" x14ac:dyDescent="0.25">
      <c r="A35" s="43" t="s">
        <v>75</v>
      </c>
      <c r="B35" s="43" t="s">
        <v>312</v>
      </c>
      <c r="C35" s="43" t="s">
        <v>172</v>
      </c>
      <c r="D35" s="43" t="s">
        <v>7</v>
      </c>
      <c r="E35" s="43">
        <v>700</v>
      </c>
      <c r="F35" s="43" t="s">
        <v>11</v>
      </c>
      <c r="G35" s="43">
        <v>323</v>
      </c>
      <c r="H35" s="44" t="s">
        <v>604</v>
      </c>
    </row>
    <row r="36" spans="1:8" s="33" customFormat="1" ht="17.25" x14ac:dyDescent="0.25">
      <c r="A36" s="43" t="s">
        <v>76</v>
      </c>
      <c r="B36" s="43" t="s">
        <v>313</v>
      </c>
      <c r="C36" s="43" t="s">
        <v>172</v>
      </c>
      <c r="D36" s="43" t="s">
        <v>7</v>
      </c>
      <c r="E36" s="43">
        <v>700</v>
      </c>
      <c r="F36" s="43" t="s">
        <v>56</v>
      </c>
      <c r="G36" s="43">
        <v>323</v>
      </c>
      <c r="H36" s="52" t="s">
        <v>300</v>
      </c>
    </row>
    <row r="37" spans="1:8" s="33" customFormat="1" ht="17.25" x14ac:dyDescent="0.25">
      <c r="A37" s="43" t="s">
        <v>77</v>
      </c>
      <c r="B37" s="43" t="s">
        <v>313</v>
      </c>
      <c r="C37" s="43" t="s">
        <v>172</v>
      </c>
      <c r="D37" s="43" t="s">
        <v>7</v>
      </c>
      <c r="E37" s="43">
        <v>700</v>
      </c>
      <c r="F37" s="43" t="s">
        <v>56</v>
      </c>
      <c r="G37" s="43">
        <v>323</v>
      </c>
      <c r="H37" s="52" t="s">
        <v>304</v>
      </c>
    </row>
    <row r="38" spans="1:8" s="33" customFormat="1" x14ac:dyDescent="0.25">
      <c r="A38" s="45"/>
      <c r="B38" s="45"/>
      <c r="C38" s="45"/>
      <c r="D38" s="45"/>
      <c r="E38" s="45"/>
      <c r="F38" s="45"/>
      <c r="G38" s="45"/>
      <c r="H38" s="45"/>
    </row>
    <row r="39" spans="1:8" s="57" customFormat="1" ht="17.25" x14ac:dyDescent="0.25">
      <c r="A39" s="43" t="s">
        <v>78</v>
      </c>
      <c r="B39" s="43" t="s">
        <v>602</v>
      </c>
      <c r="C39" s="43" t="s">
        <v>172</v>
      </c>
      <c r="D39" s="43" t="s">
        <v>13</v>
      </c>
      <c r="E39" s="43">
        <v>700</v>
      </c>
      <c r="F39" s="43" t="s">
        <v>11</v>
      </c>
      <c r="G39" s="43">
        <v>318</v>
      </c>
      <c r="H39" s="44" t="s">
        <v>605</v>
      </c>
    </row>
    <row r="40" spans="1:8" s="33" customFormat="1" ht="17.25" x14ac:dyDescent="0.25">
      <c r="A40" s="43" t="s">
        <v>79</v>
      </c>
      <c r="B40" s="43" t="s">
        <v>496</v>
      </c>
      <c r="C40" s="43" t="s">
        <v>172</v>
      </c>
      <c r="D40" s="43" t="s">
        <v>13</v>
      </c>
      <c r="E40" s="43">
        <v>700</v>
      </c>
      <c r="F40" s="43" t="s">
        <v>56</v>
      </c>
      <c r="G40" s="43">
        <v>318</v>
      </c>
      <c r="H40" s="52" t="s">
        <v>470</v>
      </c>
    </row>
    <row r="41" spans="1:8" s="57" customFormat="1" ht="17.25" x14ac:dyDescent="0.25">
      <c r="A41" s="43" t="s">
        <v>80</v>
      </c>
      <c r="B41" s="43" t="s">
        <v>602</v>
      </c>
      <c r="C41" s="43" t="s">
        <v>172</v>
      </c>
      <c r="D41" s="43" t="s">
        <v>13</v>
      </c>
      <c r="E41" s="43">
        <v>700</v>
      </c>
      <c r="F41" s="43" t="s">
        <v>11</v>
      </c>
      <c r="G41" s="43">
        <v>323</v>
      </c>
      <c r="H41" s="44" t="s">
        <v>55</v>
      </c>
    </row>
    <row r="42" spans="1:8" s="33" customFormat="1" ht="17.25" x14ac:dyDescent="0.25">
      <c r="A42" s="43" t="s">
        <v>81</v>
      </c>
      <c r="B42" s="43" t="s">
        <v>496</v>
      </c>
      <c r="C42" s="43" t="s">
        <v>172</v>
      </c>
      <c r="D42" s="43" t="s">
        <v>13</v>
      </c>
      <c r="E42" s="43">
        <v>700</v>
      </c>
      <c r="F42" s="43" t="s">
        <v>56</v>
      </c>
      <c r="G42" s="43">
        <v>323</v>
      </c>
      <c r="H42" s="52" t="s">
        <v>470</v>
      </c>
    </row>
    <row r="43" spans="1:8" s="33" customFormat="1" x14ac:dyDescent="0.25">
      <c r="A43" s="45"/>
      <c r="B43" s="45"/>
      <c r="C43" s="45"/>
      <c r="D43" s="45"/>
      <c r="E43" s="45"/>
      <c r="F43" s="45"/>
      <c r="G43" s="45"/>
      <c r="H43" s="45"/>
    </row>
    <row r="44" spans="1:8" s="33" customFormat="1" ht="17.25" x14ac:dyDescent="0.25">
      <c r="A44" s="43" t="s">
        <v>82</v>
      </c>
      <c r="B44" s="43" t="s">
        <v>311</v>
      </c>
      <c r="C44" s="43" t="s">
        <v>172</v>
      </c>
      <c r="D44" s="43" t="s">
        <v>7</v>
      </c>
      <c r="E44" s="43">
        <v>700</v>
      </c>
      <c r="F44" s="43" t="s">
        <v>83</v>
      </c>
      <c r="G44" s="43">
        <v>310</v>
      </c>
      <c r="H44" s="52" t="s">
        <v>294</v>
      </c>
    </row>
    <row r="45" spans="1:8" s="33" customFormat="1" ht="17.25" x14ac:dyDescent="0.25">
      <c r="A45" s="43" t="s">
        <v>84</v>
      </c>
      <c r="B45" s="43" t="s">
        <v>311</v>
      </c>
      <c r="C45" s="43" t="s">
        <v>172</v>
      </c>
      <c r="D45" s="43" t="s">
        <v>7</v>
      </c>
      <c r="E45" s="43">
        <v>700</v>
      </c>
      <c r="F45" s="43" t="s">
        <v>83</v>
      </c>
      <c r="G45" s="43">
        <v>310</v>
      </c>
      <c r="H45" s="52" t="s">
        <v>301</v>
      </c>
    </row>
    <row r="46" spans="1:8" s="33" customFormat="1" ht="17.25" x14ac:dyDescent="0.25">
      <c r="A46" s="43" t="s">
        <v>85</v>
      </c>
      <c r="B46" s="43" t="s">
        <v>311</v>
      </c>
      <c r="C46" s="43" t="s">
        <v>172</v>
      </c>
      <c r="D46" s="43" t="s">
        <v>7</v>
      </c>
      <c r="E46" s="43">
        <v>700</v>
      </c>
      <c r="F46" s="43" t="s">
        <v>83</v>
      </c>
      <c r="G46" s="43">
        <v>310</v>
      </c>
      <c r="H46" s="52" t="s">
        <v>305</v>
      </c>
    </row>
    <row r="47" spans="1:8" s="33" customFormat="1" x14ac:dyDescent="0.25">
      <c r="A47" s="45"/>
      <c r="B47" s="45"/>
      <c r="C47" s="45"/>
      <c r="D47" s="45"/>
      <c r="E47" s="45"/>
      <c r="F47" s="45"/>
      <c r="G47" s="45"/>
      <c r="H47" s="45"/>
    </row>
    <row r="48" spans="1:8" s="33" customFormat="1" ht="30" x14ac:dyDescent="0.25">
      <c r="A48" s="43" t="s">
        <v>86</v>
      </c>
      <c r="B48" s="43" t="s">
        <v>328</v>
      </c>
      <c r="C48" s="43" t="s">
        <v>593</v>
      </c>
      <c r="D48" s="43" t="s">
        <v>7</v>
      </c>
      <c r="E48" s="43">
        <v>700</v>
      </c>
      <c r="F48" s="43" t="s">
        <v>11</v>
      </c>
      <c r="G48" s="43">
        <v>310</v>
      </c>
      <c r="H48" s="44" t="s">
        <v>284</v>
      </c>
    </row>
    <row r="49" spans="1:8" s="33" customFormat="1" ht="30" x14ac:dyDescent="0.25">
      <c r="A49" s="43" t="s">
        <v>87</v>
      </c>
      <c r="B49" s="43" t="s">
        <v>315</v>
      </c>
      <c r="C49" s="43" t="s">
        <v>603</v>
      </c>
      <c r="D49" s="43" t="s">
        <v>7</v>
      </c>
      <c r="E49" s="43">
        <v>700</v>
      </c>
      <c r="F49" s="43" t="s">
        <v>11</v>
      </c>
      <c r="G49" s="43">
        <v>310</v>
      </c>
      <c r="H49" s="44" t="s">
        <v>288</v>
      </c>
    </row>
    <row r="50" spans="1:8" s="33" customFormat="1" ht="30" x14ac:dyDescent="0.25">
      <c r="A50" s="43" t="s">
        <v>88</v>
      </c>
      <c r="B50" s="43" t="s">
        <v>315</v>
      </c>
      <c r="C50" s="43" t="s">
        <v>603</v>
      </c>
      <c r="D50" s="43" t="s">
        <v>7</v>
      </c>
      <c r="E50" s="43">
        <v>700</v>
      </c>
      <c r="F50" s="43" t="s">
        <v>11</v>
      </c>
      <c r="G50" s="43">
        <v>310</v>
      </c>
      <c r="H50" s="44" t="s">
        <v>297</v>
      </c>
    </row>
    <row r="51" spans="1:8" s="33" customFormat="1" ht="17.25" x14ac:dyDescent="0.25">
      <c r="A51" s="43" t="s">
        <v>89</v>
      </c>
      <c r="B51" s="43" t="s">
        <v>328</v>
      </c>
      <c r="C51" s="43" t="s">
        <v>593</v>
      </c>
      <c r="D51" s="43" t="s">
        <v>7</v>
      </c>
      <c r="E51" s="43">
        <v>700</v>
      </c>
      <c r="F51" s="43" t="s">
        <v>11</v>
      </c>
      <c r="G51" s="43">
        <v>310</v>
      </c>
      <c r="H51" s="44" t="s">
        <v>497</v>
      </c>
    </row>
    <row r="52" spans="1:8" s="33" customFormat="1" ht="30" x14ac:dyDescent="0.25">
      <c r="A52" s="43" t="s">
        <v>90</v>
      </c>
      <c r="B52" s="43" t="s">
        <v>315</v>
      </c>
      <c r="C52" s="43" t="s">
        <v>603</v>
      </c>
      <c r="D52" s="43" t="s">
        <v>7</v>
      </c>
      <c r="E52" s="43">
        <v>700</v>
      </c>
      <c r="F52" s="43" t="s">
        <v>11</v>
      </c>
      <c r="G52" s="43">
        <v>310</v>
      </c>
      <c r="H52" s="44" t="s">
        <v>289</v>
      </c>
    </row>
    <row r="53" spans="1:8" s="33" customFormat="1" ht="30" x14ac:dyDescent="0.25">
      <c r="A53" s="43" t="s">
        <v>91</v>
      </c>
      <c r="B53" s="43" t="s">
        <v>315</v>
      </c>
      <c r="C53" s="43" t="s">
        <v>603</v>
      </c>
      <c r="D53" s="43" t="s">
        <v>7</v>
      </c>
      <c r="E53" s="43">
        <v>700</v>
      </c>
      <c r="F53" s="43" t="s">
        <v>11</v>
      </c>
      <c r="G53" s="43">
        <v>310</v>
      </c>
      <c r="H53" s="44" t="s">
        <v>298</v>
      </c>
    </row>
    <row r="54" spans="1:8" s="33" customFormat="1" x14ac:dyDescent="0.25">
      <c r="A54" s="45"/>
      <c r="B54" s="45"/>
      <c r="C54" s="45"/>
      <c r="D54" s="45"/>
      <c r="E54" s="45"/>
      <c r="F54" s="45"/>
      <c r="G54" s="45"/>
      <c r="H54" s="45"/>
    </row>
    <row r="55" spans="1:8" s="33" customFormat="1" ht="17.25" x14ac:dyDescent="0.25">
      <c r="A55" s="43" t="s">
        <v>92</v>
      </c>
      <c r="B55" s="43" t="s">
        <v>316</v>
      </c>
      <c r="C55" s="43" t="s">
        <v>329</v>
      </c>
      <c r="D55" s="43" t="s">
        <v>7</v>
      </c>
      <c r="E55" s="43">
        <v>600</v>
      </c>
      <c r="F55" s="43" t="s">
        <v>11</v>
      </c>
      <c r="G55" s="43">
        <v>318</v>
      </c>
      <c r="H55" s="52" t="s">
        <v>285</v>
      </c>
    </row>
    <row r="56" spans="1:8" s="33" customFormat="1" ht="17.25" x14ac:dyDescent="0.25">
      <c r="A56" s="43" t="s">
        <v>93</v>
      </c>
      <c r="B56" s="43" t="s">
        <v>312</v>
      </c>
      <c r="C56" s="43" t="s">
        <v>172</v>
      </c>
      <c r="D56" s="43" t="s">
        <v>7</v>
      </c>
      <c r="E56" s="43">
        <v>600</v>
      </c>
      <c r="F56" s="43" t="s">
        <v>11</v>
      </c>
      <c r="G56" s="43">
        <v>318</v>
      </c>
      <c r="H56" s="52" t="s">
        <v>290</v>
      </c>
    </row>
    <row r="57" spans="1:8" s="65" customFormat="1" ht="17.25" x14ac:dyDescent="0.25">
      <c r="A57" s="43" t="s">
        <v>94</v>
      </c>
      <c r="B57" s="43" t="s">
        <v>313</v>
      </c>
      <c r="C57" s="43" t="s">
        <v>172</v>
      </c>
      <c r="D57" s="43" t="s">
        <v>7</v>
      </c>
      <c r="E57" s="43">
        <v>600</v>
      </c>
      <c r="F57" s="43" t="s">
        <v>32</v>
      </c>
      <c r="G57" s="43">
        <v>318</v>
      </c>
      <c r="H57" s="52" t="s">
        <v>295</v>
      </c>
    </row>
    <row r="58" spans="1:8" s="57" customFormat="1" ht="17.25" x14ac:dyDescent="0.25">
      <c r="A58" s="43" t="s">
        <v>95</v>
      </c>
      <c r="B58" s="43" t="s">
        <v>312</v>
      </c>
      <c r="C58" s="43" t="s">
        <v>172</v>
      </c>
      <c r="D58" s="43" t="s">
        <v>7</v>
      </c>
      <c r="E58" s="43">
        <v>600</v>
      </c>
      <c r="F58" s="43" t="s">
        <v>11</v>
      </c>
      <c r="G58" s="43">
        <v>318</v>
      </c>
      <c r="H58" s="44" t="s">
        <v>604</v>
      </c>
    </row>
    <row r="59" spans="1:8" s="65" customFormat="1" ht="17.25" x14ac:dyDescent="0.25">
      <c r="A59" s="43" t="s">
        <v>96</v>
      </c>
      <c r="B59" s="43" t="s">
        <v>313</v>
      </c>
      <c r="C59" s="43" t="s">
        <v>172</v>
      </c>
      <c r="D59" s="43" t="s">
        <v>7</v>
      </c>
      <c r="E59" s="43">
        <v>600</v>
      </c>
      <c r="F59" s="68" t="s">
        <v>45</v>
      </c>
      <c r="G59" s="43">
        <v>318</v>
      </c>
      <c r="H59" s="52" t="s">
        <v>302</v>
      </c>
    </row>
    <row r="60" spans="1:8" s="65" customFormat="1" ht="17.25" x14ac:dyDescent="0.25">
      <c r="A60" s="43" t="s">
        <v>97</v>
      </c>
      <c r="B60" s="43" t="s">
        <v>313</v>
      </c>
      <c r="C60" s="43" t="s">
        <v>172</v>
      </c>
      <c r="D60" s="43" t="s">
        <v>7</v>
      </c>
      <c r="E60" s="43">
        <v>600</v>
      </c>
      <c r="F60" s="68" t="s">
        <v>45</v>
      </c>
      <c r="G60" s="43">
        <v>318</v>
      </c>
      <c r="H60" s="52" t="s">
        <v>306</v>
      </c>
    </row>
    <row r="61" spans="1:8" s="33" customFormat="1" x14ac:dyDescent="0.25">
      <c r="A61" s="45"/>
      <c r="B61" s="45"/>
      <c r="C61" s="45"/>
      <c r="D61" s="45"/>
      <c r="E61" s="45"/>
      <c r="F61" s="45"/>
      <c r="G61" s="45"/>
      <c r="H61" s="45"/>
    </row>
    <row r="62" spans="1:8" s="33" customFormat="1" ht="17.25" x14ac:dyDescent="0.25">
      <c r="A62" s="43" t="s">
        <v>98</v>
      </c>
      <c r="B62" s="43" t="s">
        <v>316</v>
      </c>
      <c r="C62" s="43" t="s">
        <v>329</v>
      </c>
      <c r="D62" s="43" t="s">
        <v>7</v>
      </c>
      <c r="E62" s="43">
        <v>600</v>
      </c>
      <c r="F62" s="43" t="s">
        <v>11</v>
      </c>
      <c r="G62" s="43">
        <v>323</v>
      </c>
      <c r="H62" s="52" t="s">
        <v>285</v>
      </c>
    </row>
    <row r="63" spans="1:8" s="33" customFormat="1" ht="17.25" x14ac:dyDescent="0.25">
      <c r="A63" s="43" t="s">
        <v>99</v>
      </c>
      <c r="B63" s="43" t="s">
        <v>312</v>
      </c>
      <c r="C63" s="43" t="s">
        <v>172</v>
      </c>
      <c r="D63" s="43" t="s">
        <v>7</v>
      </c>
      <c r="E63" s="43">
        <v>600</v>
      </c>
      <c r="F63" s="43" t="s">
        <v>11</v>
      </c>
      <c r="G63" s="43">
        <v>323</v>
      </c>
      <c r="H63" s="52" t="s">
        <v>290</v>
      </c>
    </row>
    <row r="64" spans="1:8" s="69" customFormat="1" ht="17.25" x14ac:dyDescent="0.25">
      <c r="A64" s="43" t="s">
        <v>100</v>
      </c>
      <c r="B64" s="43" t="s">
        <v>313</v>
      </c>
      <c r="C64" s="43" t="s">
        <v>172</v>
      </c>
      <c r="D64" s="43" t="s">
        <v>7</v>
      </c>
      <c r="E64" s="43">
        <v>600</v>
      </c>
      <c r="F64" s="43" t="s">
        <v>32</v>
      </c>
      <c r="G64" s="43">
        <v>323</v>
      </c>
      <c r="H64" s="52" t="s">
        <v>295</v>
      </c>
    </row>
    <row r="65" spans="1:8" s="57" customFormat="1" ht="17.25" x14ac:dyDescent="0.25">
      <c r="A65" s="43" t="s">
        <v>101</v>
      </c>
      <c r="B65" s="43" t="s">
        <v>312</v>
      </c>
      <c r="C65" s="43" t="s">
        <v>172</v>
      </c>
      <c r="D65" s="43" t="s">
        <v>7</v>
      </c>
      <c r="E65" s="43">
        <v>600</v>
      </c>
      <c r="F65" s="43" t="s">
        <v>11</v>
      </c>
      <c r="G65" s="43">
        <v>323</v>
      </c>
      <c r="H65" s="44" t="s">
        <v>606</v>
      </c>
    </row>
    <row r="66" spans="1:8" s="69" customFormat="1" ht="17.25" x14ac:dyDescent="0.25">
      <c r="A66" s="43" t="s">
        <v>102</v>
      </c>
      <c r="B66" s="43" t="s">
        <v>313</v>
      </c>
      <c r="C66" s="43" t="s">
        <v>172</v>
      </c>
      <c r="D66" s="43" t="s">
        <v>7</v>
      </c>
      <c r="E66" s="43">
        <v>600</v>
      </c>
      <c r="F66" s="68" t="s">
        <v>45</v>
      </c>
      <c r="G66" s="43">
        <v>323</v>
      </c>
      <c r="H66" s="52" t="s">
        <v>302</v>
      </c>
    </row>
    <row r="67" spans="1:8" s="69" customFormat="1" ht="17.25" x14ac:dyDescent="0.25">
      <c r="A67" s="43" t="s">
        <v>103</v>
      </c>
      <c r="B67" s="43" t="s">
        <v>313</v>
      </c>
      <c r="C67" s="43" t="s">
        <v>172</v>
      </c>
      <c r="D67" s="43" t="s">
        <v>7</v>
      </c>
      <c r="E67" s="43">
        <v>600</v>
      </c>
      <c r="F67" s="68" t="s">
        <v>45</v>
      </c>
      <c r="G67" s="43">
        <v>323</v>
      </c>
      <c r="H67" s="52" t="s">
        <v>306</v>
      </c>
    </row>
    <row r="68" spans="1:8" s="33" customFormat="1" x14ac:dyDescent="0.25">
      <c r="A68" s="45"/>
      <c r="B68" s="45"/>
      <c r="C68" s="45"/>
      <c r="D68" s="45"/>
      <c r="E68" s="45"/>
      <c r="F68" s="45"/>
      <c r="G68" s="45"/>
      <c r="H68" s="45"/>
    </row>
    <row r="69" spans="1:8" s="57" customFormat="1" ht="17.25" x14ac:dyDescent="0.25">
      <c r="A69" s="43" t="s">
        <v>104</v>
      </c>
      <c r="B69" s="43" t="s">
        <v>602</v>
      </c>
      <c r="C69" s="43" t="s">
        <v>172</v>
      </c>
      <c r="D69" s="43" t="s">
        <v>13</v>
      </c>
      <c r="E69" s="43">
        <v>600</v>
      </c>
      <c r="F69" s="68" t="s">
        <v>11</v>
      </c>
      <c r="G69" s="43">
        <v>318</v>
      </c>
      <c r="H69" s="44" t="s">
        <v>606</v>
      </c>
    </row>
    <row r="70" spans="1:8" s="45" customFormat="1" ht="17.25" x14ac:dyDescent="0.25">
      <c r="A70" s="43" t="s">
        <v>105</v>
      </c>
      <c r="B70" s="43" t="s">
        <v>496</v>
      </c>
      <c r="C70" s="43" t="s">
        <v>172</v>
      </c>
      <c r="D70" s="43" t="s">
        <v>13</v>
      </c>
      <c r="E70" s="43">
        <v>600</v>
      </c>
      <c r="F70" s="68" t="s">
        <v>45</v>
      </c>
      <c r="G70" s="43">
        <v>318</v>
      </c>
      <c r="H70" s="52" t="s">
        <v>471</v>
      </c>
    </row>
    <row r="71" spans="1:8" s="57" customFormat="1" ht="17.25" x14ac:dyDescent="0.25">
      <c r="A71" s="43" t="s">
        <v>106</v>
      </c>
      <c r="B71" s="43" t="s">
        <v>602</v>
      </c>
      <c r="C71" s="43" t="s">
        <v>172</v>
      </c>
      <c r="D71" s="43" t="s">
        <v>13</v>
      </c>
      <c r="E71" s="43">
        <v>600</v>
      </c>
      <c r="F71" s="68" t="s">
        <v>11</v>
      </c>
      <c r="G71" s="43">
        <v>318</v>
      </c>
      <c r="H71" s="44" t="s">
        <v>605</v>
      </c>
    </row>
    <row r="72" spans="1:8" s="33" customFormat="1" ht="17.25" x14ac:dyDescent="0.25">
      <c r="A72" s="43" t="s">
        <v>107</v>
      </c>
      <c r="B72" s="43" t="s">
        <v>496</v>
      </c>
      <c r="C72" s="43" t="s">
        <v>172</v>
      </c>
      <c r="D72" s="43" t="s">
        <v>13</v>
      </c>
      <c r="E72" s="43">
        <v>600</v>
      </c>
      <c r="F72" s="43" t="s">
        <v>45</v>
      </c>
      <c r="G72" s="43">
        <v>318</v>
      </c>
      <c r="H72" s="52" t="s">
        <v>309</v>
      </c>
    </row>
    <row r="73" spans="1:8" s="57" customFormat="1" ht="17.25" x14ac:dyDescent="0.25">
      <c r="A73" s="43" t="s">
        <v>108</v>
      </c>
      <c r="B73" s="43" t="s">
        <v>602</v>
      </c>
      <c r="C73" s="43" t="s">
        <v>172</v>
      </c>
      <c r="D73" s="43" t="s">
        <v>13</v>
      </c>
      <c r="E73" s="43">
        <v>600</v>
      </c>
      <c r="F73" s="68" t="s">
        <v>11</v>
      </c>
      <c r="G73" s="43">
        <v>323</v>
      </c>
      <c r="H73" s="44" t="s">
        <v>31</v>
      </c>
    </row>
    <row r="74" spans="1:8" s="33" customFormat="1" ht="17.25" x14ac:dyDescent="0.25">
      <c r="A74" s="43" t="s">
        <v>109</v>
      </c>
      <c r="B74" s="43" t="s">
        <v>496</v>
      </c>
      <c r="C74" s="43" t="s">
        <v>172</v>
      </c>
      <c r="D74" s="43" t="s">
        <v>13</v>
      </c>
      <c r="E74" s="43">
        <v>600</v>
      </c>
      <c r="F74" s="43" t="s">
        <v>45</v>
      </c>
      <c r="G74" s="43">
        <v>323</v>
      </c>
      <c r="H74" s="52" t="s">
        <v>334</v>
      </c>
    </row>
    <row r="75" spans="1:8" s="57" customFormat="1" ht="17.25" x14ac:dyDescent="0.25">
      <c r="A75" s="43" t="s">
        <v>110</v>
      </c>
      <c r="B75" s="43" t="s">
        <v>602</v>
      </c>
      <c r="C75" s="43" t="s">
        <v>172</v>
      </c>
      <c r="D75" s="43" t="s">
        <v>13</v>
      </c>
      <c r="E75" s="43">
        <v>600</v>
      </c>
      <c r="F75" s="43" t="s">
        <v>11</v>
      </c>
      <c r="G75" s="43">
        <v>323</v>
      </c>
      <c r="H75" s="44" t="s">
        <v>55</v>
      </c>
    </row>
    <row r="76" spans="1:8" s="45" customFormat="1" ht="17.25" x14ac:dyDescent="0.25">
      <c r="A76" s="43" t="s">
        <v>111</v>
      </c>
      <c r="B76" s="43" t="s">
        <v>496</v>
      </c>
      <c r="C76" s="43" t="s">
        <v>172</v>
      </c>
      <c r="D76" s="43" t="s">
        <v>13</v>
      </c>
      <c r="E76" s="43">
        <v>600</v>
      </c>
      <c r="F76" s="68" t="s">
        <v>472</v>
      </c>
      <c r="G76" s="43">
        <v>323</v>
      </c>
      <c r="H76" s="52" t="s">
        <v>309</v>
      </c>
    </row>
    <row r="77" spans="1:8" s="33" customFormat="1" x14ac:dyDescent="0.25">
      <c r="A77" s="45"/>
      <c r="B77" s="45"/>
      <c r="C77" s="45"/>
      <c r="D77" s="45"/>
      <c r="E77" s="45"/>
      <c r="F77" s="45"/>
      <c r="G77" s="45"/>
      <c r="H77" s="45"/>
    </row>
    <row r="78" spans="1:8" s="57" customFormat="1" ht="17.25" x14ac:dyDescent="0.25">
      <c r="A78" s="43" t="s">
        <v>112</v>
      </c>
      <c r="B78" s="43" t="s">
        <v>307</v>
      </c>
      <c r="C78" s="43" t="s">
        <v>172</v>
      </c>
      <c r="D78" s="43" t="s">
        <v>13</v>
      </c>
      <c r="E78" s="43">
        <v>600</v>
      </c>
      <c r="F78" s="43" t="s">
        <v>11</v>
      </c>
      <c r="G78" s="43">
        <v>310</v>
      </c>
      <c r="H78" s="44" t="s">
        <v>607</v>
      </c>
    </row>
    <row r="79" spans="1:8" s="45" customFormat="1" ht="17.25" x14ac:dyDescent="0.25">
      <c r="A79" s="43" t="s">
        <v>113</v>
      </c>
      <c r="B79" s="43" t="s">
        <v>308</v>
      </c>
      <c r="C79" s="43" t="s">
        <v>172</v>
      </c>
      <c r="D79" s="43" t="s">
        <v>13</v>
      </c>
      <c r="E79" s="43">
        <v>600</v>
      </c>
      <c r="F79" s="43" t="s">
        <v>362</v>
      </c>
      <c r="G79" s="43">
        <v>310</v>
      </c>
      <c r="H79" s="52" t="s">
        <v>476</v>
      </c>
    </row>
    <row r="80" spans="1:8" s="57" customFormat="1" ht="17.25" x14ac:dyDescent="0.25">
      <c r="A80" s="43" t="s">
        <v>114</v>
      </c>
      <c r="B80" s="43" t="s">
        <v>307</v>
      </c>
      <c r="C80" s="43" t="s">
        <v>172</v>
      </c>
      <c r="D80" s="43" t="s">
        <v>13</v>
      </c>
      <c r="E80" s="43">
        <v>600</v>
      </c>
      <c r="F80" s="43" t="s">
        <v>11</v>
      </c>
      <c r="G80" s="43">
        <v>310</v>
      </c>
      <c r="H80" s="44" t="s">
        <v>608</v>
      </c>
    </row>
    <row r="81" spans="1:8" s="45" customFormat="1" ht="17.25" x14ac:dyDescent="0.25">
      <c r="A81" s="43" t="s">
        <v>115</v>
      </c>
      <c r="B81" s="43" t="s">
        <v>308</v>
      </c>
      <c r="C81" s="43" t="s">
        <v>172</v>
      </c>
      <c r="D81" s="43" t="s">
        <v>13</v>
      </c>
      <c r="E81" s="43">
        <v>600</v>
      </c>
      <c r="F81" s="43" t="s">
        <v>362</v>
      </c>
      <c r="G81" s="43">
        <v>310</v>
      </c>
      <c r="H81" s="52" t="s">
        <v>477</v>
      </c>
    </row>
    <row r="82" spans="1:8" s="45" customFormat="1" ht="17.25" x14ac:dyDescent="0.25">
      <c r="A82" s="43" t="s">
        <v>116</v>
      </c>
      <c r="B82" s="43" t="s">
        <v>286</v>
      </c>
      <c r="C82" s="43" t="s">
        <v>172</v>
      </c>
      <c r="D82" s="43" t="s">
        <v>7</v>
      </c>
      <c r="E82" s="43">
        <v>600</v>
      </c>
      <c r="F82" s="43" t="s">
        <v>11</v>
      </c>
      <c r="G82" s="43">
        <v>310</v>
      </c>
      <c r="H82" s="52" t="s">
        <v>31</v>
      </c>
    </row>
    <row r="83" spans="1:8" s="45" customFormat="1" ht="17.25" x14ac:dyDescent="0.25">
      <c r="A83" s="43" t="s">
        <v>117</v>
      </c>
      <c r="B83" s="43" t="s">
        <v>320</v>
      </c>
      <c r="C83" s="43" t="s">
        <v>172</v>
      </c>
      <c r="D83" s="43" t="s">
        <v>7</v>
      </c>
      <c r="E83" s="43">
        <v>600</v>
      </c>
      <c r="F83" s="43" t="s">
        <v>83</v>
      </c>
      <c r="G83" s="43">
        <v>310</v>
      </c>
      <c r="H83" s="52" t="s">
        <v>478</v>
      </c>
    </row>
    <row r="84" spans="1:8" s="57" customFormat="1" ht="17.25" x14ac:dyDescent="0.25">
      <c r="A84" s="43" t="s">
        <v>118</v>
      </c>
      <c r="B84" s="43" t="s">
        <v>296</v>
      </c>
      <c r="C84" s="43" t="s">
        <v>172</v>
      </c>
      <c r="D84" s="43" t="s">
        <v>7</v>
      </c>
      <c r="E84" s="43">
        <v>600</v>
      </c>
      <c r="F84" s="43" t="s">
        <v>11</v>
      </c>
      <c r="G84" s="43">
        <v>310</v>
      </c>
      <c r="H84" s="44" t="s">
        <v>606</v>
      </c>
    </row>
    <row r="85" spans="1:8" s="45" customFormat="1" ht="17.25" x14ac:dyDescent="0.25">
      <c r="A85" s="43" t="s">
        <v>119</v>
      </c>
      <c r="B85" s="43" t="s">
        <v>311</v>
      </c>
      <c r="C85" s="43" t="s">
        <v>172</v>
      </c>
      <c r="D85" s="43" t="s">
        <v>7</v>
      </c>
      <c r="E85" s="43">
        <v>600</v>
      </c>
      <c r="F85" s="43" t="s">
        <v>83</v>
      </c>
      <c r="G85" s="43">
        <v>310</v>
      </c>
      <c r="H85" s="52" t="s">
        <v>479</v>
      </c>
    </row>
    <row r="86" spans="1:8" s="45" customFormat="1" ht="17.25" x14ac:dyDescent="0.25">
      <c r="A86" s="43" t="s">
        <v>120</v>
      </c>
      <c r="B86" s="43" t="s">
        <v>311</v>
      </c>
      <c r="C86" s="43" t="s">
        <v>172</v>
      </c>
      <c r="D86" s="43" t="s">
        <v>7</v>
      </c>
      <c r="E86" s="43">
        <v>600</v>
      </c>
      <c r="F86" s="43" t="s">
        <v>83</v>
      </c>
      <c r="G86" s="43">
        <v>310</v>
      </c>
      <c r="H86" s="52" t="s">
        <v>480</v>
      </c>
    </row>
    <row r="87" spans="1:8" s="45" customFormat="1" ht="17.25" x14ac:dyDescent="0.25">
      <c r="A87" s="43" t="s">
        <v>121</v>
      </c>
      <c r="B87" s="43" t="s">
        <v>328</v>
      </c>
      <c r="C87" s="43" t="s">
        <v>593</v>
      </c>
      <c r="D87" s="54" t="s">
        <v>7</v>
      </c>
      <c r="E87" s="54">
        <v>600</v>
      </c>
      <c r="F87" s="43" t="s">
        <v>11</v>
      </c>
      <c r="G87" s="54">
        <v>310</v>
      </c>
      <c r="H87" s="45" t="s">
        <v>481</v>
      </c>
    </row>
    <row r="88" spans="1:8" s="33" customFormat="1" x14ac:dyDescent="0.25">
      <c r="A88" s="43"/>
      <c r="B88" s="43"/>
      <c r="C88" s="45"/>
      <c r="D88" s="45"/>
      <c r="E88" s="45"/>
      <c r="F88" s="45"/>
      <c r="G88" s="45"/>
      <c r="H88" s="45"/>
    </row>
    <row r="89" spans="1:8" s="33" customFormat="1" ht="30" x14ac:dyDescent="0.25">
      <c r="A89" s="43" t="s">
        <v>123</v>
      </c>
      <c r="B89" s="43" t="s">
        <v>315</v>
      </c>
      <c r="C89" s="43" t="s">
        <v>603</v>
      </c>
      <c r="D89" s="43" t="s">
        <v>7</v>
      </c>
      <c r="E89" s="43">
        <v>600</v>
      </c>
      <c r="F89" s="43" t="s">
        <v>11</v>
      </c>
      <c r="G89" s="43">
        <v>310</v>
      </c>
      <c r="H89" s="44" t="s">
        <v>291</v>
      </c>
    </row>
    <row r="90" spans="1:8" s="45" customFormat="1" ht="30" x14ac:dyDescent="0.25">
      <c r="A90" s="43" t="s">
        <v>122</v>
      </c>
      <c r="B90" s="43" t="s">
        <v>315</v>
      </c>
      <c r="C90" s="43" t="s">
        <v>603</v>
      </c>
      <c r="D90" s="43" t="s">
        <v>7</v>
      </c>
      <c r="E90" s="43">
        <v>600</v>
      </c>
      <c r="F90" s="43" t="s">
        <v>11</v>
      </c>
      <c r="G90" s="43">
        <v>310</v>
      </c>
      <c r="H90" s="70" t="s">
        <v>473</v>
      </c>
    </row>
    <row r="91" spans="1:8" s="31" customFormat="1" ht="30" x14ac:dyDescent="0.25">
      <c r="A91" s="13" t="s">
        <v>124</v>
      </c>
      <c r="B91" s="13" t="s">
        <v>315</v>
      </c>
      <c r="C91" s="13" t="s">
        <v>603</v>
      </c>
      <c r="D91" s="13" t="s">
        <v>7</v>
      </c>
      <c r="E91" s="13">
        <v>600</v>
      </c>
      <c r="F91" s="13" t="s">
        <v>11</v>
      </c>
      <c r="G91" s="13">
        <v>310</v>
      </c>
      <c r="H91" s="34" t="s">
        <v>292</v>
      </c>
    </row>
    <row r="92" spans="1:8" s="31" customFormat="1" ht="30" x14ac:dyDescent="0.25">
      <c r="A92" s="13" t="s">
        <v>125</v>
      </c>
      <c r="B92" s="13" t="s">
        <v>315</v>
      </c>
      <c r="C92" s="13" t="s">
        <v>603</v>
      </c>
      <c r="D92" s="13" t="s">
        <v>7</v>
      </c>
      <c r="E92" s="13">
        <v>600</v>
      </c>
      <c r="F92" s="13" t="s">
        <v>11</v>
      </c>
      <c r="G92" s="13">
        <v>310</v>
      </c>
      <c r="H92" s="38" t="s">
        <v>474</v>
      </c>
    </row>
    <row r="93" spans="1:8" s="31" customFormat="1" x14ac:dyDescent="0.25"/>
    <row r="94" spans="1:8" s="31" customFormat="1" ht="30" x14ac:dyDescent="0.25">
      <c r="A94" s="13" t="s">
        <v>126</v>
      </c>
      <c r="B94" s="13" t="s">
        <v>318</v>
      </c>
      <c r="C94" s="13" t="s">
        <v>603</v>
      </c>
      <c r="D94" s="13" t="s">
        <v>13</v>
      </c>
      <c r="E94" s="13">
        <v>600</v>
      </c>
      <c r="F94" s="13" t="s">
        <v>11</v>
      </c>
      <c r="G94" s="13">
        <v>310</v>
      </c>
      <c r="H94" s="38" t="s">
        <v>475</v>
      </c>
    </row>
    <row r="95" spans="1:8" s="31" customFormat="1" ht="17.25" x14ac:dyDescent="0.25">
      <c r="A95" s="13" t="s">
        <v>127</v>
      </c>
      <c r="B95" s="13" t="s">
        <v>318</v>
      </c>
      <c r="C95" s="13" t="s">
        <v>603</v>
      </c>
      <c r="D95" s="13" t="s">
        <v>13</v>
      </c>
      <c r="E95" s="13">
        <v>600</v>
      </c>
      <c r="F95" s="13" t="s">
        <v>11</v>
      </c>
      <c r="G95" s="13">
        <v>310</v>
      </c>
      <c r="H95" s="34" t="s">
        <v>482</v>
      </c>
    </row>
    <row r="96" spans="1:8" s="31" customFormat="1" ht="30" x14ac:dyDescent="0.25">
      <c r="A96" s="13" t="s">
        <v>128</v>
      </c>
      <c r="B96" s="13" t="s">
        <v>318</v>
      </c>
      <c r="C96" s="13" t="s">
        <v>603</v>
      </c>
      <c r="D96" s="13" t="s">
        <v>13</v>
      </c>
      <c r="E96" s="13">
        <v>600</v>
      </c>
      <c r="F96" s="13" t="s">
        <v>11</v>
      </c>
      <c r="G96" s="13">
        <v>310</v>
      </c>
      <c r="H96" s="34" t="s">
        <v>483</v>
      </c>
    </row>
    <row r="97" spans="1:8" s="31" customFormat="1" ht="30" x14ac:dyDescent="0.25">
      <c r="A97" s="13" t="s">
        <v>129</v>
      </c>
      <c r="B97" s="13" t="s">
        <v>318</v>
      </c>
      <c r="C97" s="13" t="s">
        <v>603</v>
      </c>
      <c r="D97" s="13" t="s">
        <v>13</v>
      </c>
      <c r="E97" s="13">
        <v>600</v>
      </c>
      <c r="F97" s="13" t="s">
        <v>11</v>
      </c>
      <c r="G97" s="13">
        <v>310</v>
      </c>
      <c r="H97" s="34" t="s">
        <v>484</v>
      </c>
    </row>
    <row r="98" spans="1:8" s="45" customFormat="1" ht="17.25" x14ac:dyDescent="0.25">
      <c r="A98" s="43" t="s">
        <v>130</v>
      </c>
      <c r="B98" s="43" t="s">
        <v>485</v>
      </c>
      <c r="C98" s="43" t="s">
        <v>172</v>
      </c>
      <c r="D98" s="43" t="s">
        <v>13</v>
      </c>
      <c r="E98" s="43">
        <v>600</v>
      </c>
      <c r="F98" s="43" t="s">
        <v>83</v>
      </c>
      <c r="G98" s="43">
        <v>310</v>
      </c>
      <c r="H98" s="52" t="s">
        <v>774</v>
      </c>
    </row>
    <row r="99" spans="1:8" s="31" customFormat="1" ht="17.25" x14ac:dyDescent="0.25">
      <c r="A99" s="13" t="s">
        <v>131</v>
      </c>
      <c r="B99" s="13" t="s">
        <v>485</v>
      </c>
      <c r="C99" s="13" t="s">
        <v>172</v>
      </c>
      <c r="D99" s="13" t="s">
        <v>13</v>
      </c>
      <c r="E99" s="13">
        <v>600</v>
      </c>
      <c r="F99" s="37" t="s">
        <v>83</v>
      </c>
      <c r="G99" s="13">
        <v>310</v>
      </c>
      <c r="H99" s="14" t="s">
        <v>486</v>
      </c>
    </row>
    <row r="100" spans="1:8" s="45" customFormat="1" ht="17.25" x14ac:dyDescent="0.25">
      <c r="A100" s="43" t="s">
        <v>132</v>
      </c>
      <c r="B100" s="43" t="s">
        <v>485</v>
      </c>
      <c r="C100" s="43" t="s">
        <v>172</v>
      </c>
      <c r="D100" s="43" t="s">
        <v>13</v>
      </c>
      <c r="E100" s="43">
        <v>600</v>
      </c>
      <c r="F100" s="43" t="s">
        <v>83</v>
      </c>
      <c r="G100" s="43">
        <v>310</v>
      </c>
      <c r="H100" s="52" t="s">
        <v>480</v>
      </c>
    </row>
    <row r="101" spans="1:8" s="31" customFormat="1" ht="17.25" x14ac:dyDescent="0.25">
      <c r="A101" s="13" t="s">
        <v>133</v>
      </c>
      <c r="B101" s="13" t="s">
        <v>485</v>
      </c>
      <c r="C101" s="13" t="s">
        <v>172</v>
      </c>
      <c r="D101" s="13" t="s">
        <v>13</v>
      </c>
      <c r="E101" s="13">
        <v>600</v>
      </c>
      <c r="F101" s="37" t="s">
        <v>492</v>
      </c>
      <c r="G101" s="13">
        <v>310</v>
      </c>
      <c r="H101" s="14" t="s">
        <v>487</v>
      </c>
    </row>
    <row r="102" spans="1:8" s="31" customFormat="1" ht="17.25" x14ac:dyDescent="0.25">
      <c r="A102" s="13" t="s">
        <v>134</v>
      </c>
      <c r="B102" s="13" t="s">
        <v>485</v>
      </c>
      <c r="C102" s="13" t="s">
        <v>172</v>
      </c>
      <c r="D102" s="13" t="s">
        <v>13</v>
      </c>
      <c r="E102" s="13">
        <v>600</v>
      </c>
      <c r="F102" s="37" t="s">
        <v>492</v>
      </c>
      <c r="G102" s="13">
        <v>310</v>
      </c>
      <c r="H102" s="14" t="s">
        <v>488</v>
      </c>
    </row>
    <row r="103" spans="1:8" s="31" customFormat="1" ht="17.25" x14ac:dyDescent="0.25">
      <c r="A103" s="13" t="s">
        <v>135</v>
      </c>
      <c r="B103" s="13" t="s">
        <v>485</v>
      </c>
      <c r="C103" s="13" t="s">
        <v>172</v>
      </c>
      <c r="D103" s="13" t="s">
        <v>13</v>
      </c>
      <c r="E103" s="13">
        <v>600</v>
      </c>
      <c r="F103" s="37" t="s">
        <v>492</v>
      </c>
      <c r="G103" s="13">
        <v>310</v>
      </c>
      <c r="H103" s="14" t="s">
        <v>489</v>
      </c>
    </row>
    <row r="104" spans="1:8" s="31" customFormat="1" ht="17.25" x14ac:dyDescent="0.25">
      <c r="A104" s="13" t="s">
        <v>493</v>
      </c>
      <c r="B104" s="13" t="s">
        <v>485</v>
      </c>
      <c r="C104" s="13" t="s">
        <v>172</v>
      </c>
      <c r="D104" s="13" t="s">
        <v>13</v>
      </c>
      <c r="E104" s="13">
        <v>600</v>
      </c>
      <c r="F104" s="37" t="s">
        <v>494</v>
      </c>
      <c r="G104" s="13">
        <v>310</v>
      </c>
      <c r="H104" s="14" t="s">
        <v>495</v>
      </c>
    </row>
    <row r="105" spans="1:8" s="31" customFormat="1" ht="17.25" x14ac:dyDescent="0.25">
      <c r="A105" s="13" t="s">
        <v>136</v>
      </c>
      <c r="B105" s="13" t="s">
        <v>485</v>
      </c>
      <c r="C105" s="13" t="s">
        <v>172</v>
      </c>
      <c r="D105" s="13" t="s">
        <v>13</v>
      </c>
      <c r="E105" s="13">
        <v>600</v>
      </c>
      <c r="F105" s="37" t="s">
        <v>494</v>
      </c>
      <c r="G105" s="13">
        <v>310</v>
      </c>
      <c r="H105" s="14" t="s">
        <v>491</v>
      </c>
    </row>
    <row r="106" spans="1:8" s="31" customFormat="1" ht="17.25" x14ac:dyDescent="0.25">
      <c r="A106" s="13" t="s">
        <v>137</v>
      </c>
      <c r="B106" s="13" t="s">
        <v>485</v>
      </c>
      <c r="C106" s="13" t="s">
        <v>172</v>
      </c>
      <c r="D106" s="13" t="s">
        <v>13</v>
      </c>
      <c r="E106" s="13">
        <v>600</v>
      </c>
      <c r="F106" s="37" t="s">
        <v>494</v>
      </c>
      <c r="G106" s="13">
        <v>310</v>
      </c>
      <c r="H106" s="14" t="s">
        <v>490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8.85546875" customWidth="1"/>
    <col min="2" max="2" width="16.85546875" bestFit="1" customWidth="1"/>
    <col min="3" max="3" width="12.5703125" customWidth="1"/>
    <col min="4" max="4" width="10" bestFit="1" customWidth="1"/>
    <col min="5" max="5" width="15.28515625" customWidth="1"/>
    <col min="6" max="6" width="24" bestFit="1" customWidth="1"/>
    <col min="7" max="7" width="21.140625" bestFit="1" customWidth="1"/>
    <col min="8" max="8" width="41.140625" customWidth="1"/>
  </cols>
  <sheetData>
    <row r="1" spans="1:8" ht="19.5" x14ac:dyDescent="0.3">
      <c r="A1" s="2" t="s">
        <v>3</v>
      </c>
      <c r="B1" s="2"/>
      <c r="C1" s="2"/>
    </row>
    <row r="2" spans="1:8" x14ac:dyDescent="0.25">
      <c r="A2" s="1" t="s">
        <v>10</v>
      </c>
      <c r="B2" s="29">
        <v>4533</v>
      </c>
      <c r="C2" t="s">
        <v>4</v>
      </c>
      <c r="F2" s="1"/>
    </row>
    <row r="3" spans="1:8" x14ac:dyDescent="0.25">
      <c r="A3" s="1" t="s">
        <v>2</v>
      </c>
      <c r="B3">
        <v>600</v>
      </c>
    </row>
    <row r="4" spans="1:8" x14ac:dyDescent="0.25">
      <c r="A4" s="1" t="s">
        <v>9</v>
      </c>
      <c r="B4" s="28" t="s">
        <v>498</v>
      </c>
      <c r="C4" s="11" t="s">
        <v>746</v>
      </c>
      <c r="E4" s="16"/>
      <c r="F4" s="1"/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x14ac:dyDescent="0.25">
      <c r="A7" s="9" t="s">
        <v>687</v>
      </c>
      <c r="B7" s="5" t="s">
        <v>645</v>
      </c>
      <c r="C7" s="5" t="s">
        <v>646</v>
      </c>
      <c r="D7" s="5" t="s">
        <v>697</v>
      </c>
      <c r="E7" s="5" t="s">
        <v>500</v>
      </c>
      <c r="F7" s="5"/>
      <c r="G7" s="5"/>
      <c r="H7" s="7"/>
    </row>
    <row r="8" spans="1:8" x14ac:dyDescent="0.25">
      <c r="A8" s="9" t="s">
        <v>688</v>
      </c>
      <c r="B8" s="5" t="s">
        <v>696</v>
      </c>
      <c r="C8" s="5" t="s">
        <v>695</v>
      </c>
      <c r="D8" s="5" t="s">
        <v>7</v>
      </c>
      <c r="E8" s="5">
        <v>600</v>
      </c>
      <c r="F8" s="5"/>
      <c r="G8" s="5">
        <v>323</v>
      </c>
      <c r="H8" s="7"/>
    </row>
    <row r="9" spans="1:8" s="31" customFormat="1" ht="30" x14ac:dyDescent="0.25">
      <c r="A9" s="13" t="s">
        <v>689</v>
      </c>
      <c r="B9" s="13" t="s">
        <v>317</v>
      </c>
      <c r="C9" s="13" t="s">
        <v>592</v>
      </c>
      <c r="D9" s="13" t="s">
        <v>7</v>
      </c>
      <c r="E9" s="13">
        <v>600</v>
      </c>
      <c r="F9" s="13" t="s">
        <v>11</v>
      </c>
      <c r="G9" s="13">
        <v>323</v>
      </c>
      <c r="H9" s="34" t="s">
        <v>775</v>
      </c>
    </row>
    <row r="10" spans="1:8" ht="17.25" x14ac:dyDescent="0.25">
      <c r="A10" s="9" t="s">
        <v>690</v>
      </c>
      <c r="B10" s="5" t="s">
        <v>312</v>
      </c>
      <c r="C10" s="5" t="s">
        <v>15</v>
      </c>
      <c r="D10" s="5" t="s">
        <v>7</v>
      </c>
      <c r="E10" s="5">
        <v>600</v>
      </c>
      <c r="F10" s="5" t="s">
        <v>11</v>
      </c>
      <c r="G10" s="5">
        <v>323</v>
      </c>
      <c r="H10" s="7" t="s">
        <v>31</v>
      </c>
    </row>
    <row r="11" spans="1:8" x14ac:dyDescent="0.25">
      <c r="A11" s="9" t="s">
        <v>691</v>
      </c>
      <c r="B11" s="5" t="s">
        <v>696</v>
      </c>
      <c r="C11" s="5" t="s">
        <v>695</v>
      </c>
      <c r="D11" s="5" t="s">
        <v>7</v>
      </c>
      <c r="E11" s="5">
        <v>600</v>
      </c>
      <c r="F11" s="5"/>
      <c r="G11" s="5">
        <v>323</v>
      </c>
      <c r="H11" s="34"/>
    </row>
    <row r="12" spans="1:8" x14ac:dyDescent="0.25">
      <c r="A12" s="9" t="s">
        <v>692</v>
      </c>
      <c r="B12" s="5" t="s">
        <v>696</v>
      </c>
      <c r="C12" s="5" t="s">
        <v>695</v>
      </c>
      <c r="D12" s="5" t="s">
        <v>7</v>
      </c>
      <c r="E12" s="5">
        <v>600</v>
      </c>
      <c r="F12" s="5"/>
      <c r="G12" s="5">
        <v>323</v>
      </c>
      <c r="H12" s="34"/>
    </row>
    <row r="13" spans="1:8" ht="17.25" x14ac:dyDescent="0.25">
      <c r="A13" s="9" t="s">
        <v>693</v>
      </c>
      <c r="B13" s="13" t="s">
        <v>602</v>
      </c>
      <c r="C13" s="13" t="s">
        <v>172</v>
      </c>
      <c r="D13" s="13" t="s">
        <v>13</v>
      </c>
      <c r="E13" s="13">
        <v>600</v>
      </c>
      <c r="F13" s="13" t="s">
        <v>11</v>
      </c>
      <c r="G13" s="5">
        <v>323</v>
      </c>
      <c r="H13" s="14" t="s">
        <v>698</v>
      </c>
    </row>
    <row r="14" spans="1:8" x14ac:dyDescent="0.25">
      <c r="A14" s="9" t="s">
        <v>694</v>
      </c>
      <c r="B14" s="5" t="s">
        <v>696</v>
      </c>
      <c r="C14" s="5" t="s">
        <v>695</v>
      </c>
      <c r="D14" s="5" t="s">
        <v>7</v>
      </c>
      <c r="E14" s="5">
        <v>600</v>
      </c>
      <c r="F14" s="5"/>
      <c r="G14" s="5">
        <v>323</v>
      </c>
      <c r="H14" s="14" t="s">
        <v>698</v>
      </c>
    </row>
    <row r="15" spans="1:8" x14ac:dyDescent="0.25">
      <c r="A15" s="4"/>
      <c r="B15" s="13"/>
      <c r="C15" s="13"/>
      <c r="D15" s="13"/>
      <c r="E15" s="13"/>
      <c r="F15" s="13"/>
      <c r="G15" s="13"/>
      <c r="H15" s="14"/>
    </row>
    <row r="16" spans="1:8" x14ac:dyDescent="0.25">
      <c r="A16" s="4"/>
      <c r="B16" s="13"/>
      <c r="C16" s="13"/>
      <c r="D16" s="13"/>
      <c r="E16" s="13"/>
      <c r="F16" s="10"/>
      <c r="G16" s="13"/>
      <c r="H16" s="1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F2" sqref="F2:G2"/>
    </sheetView>
  </sheetViews>
  <sheetFormatPr defaultRowHeight="15" x14ac:dyDescent="0.25"/>
  <cols>
    <col min="1" max="1" width="18.85546875" customWidth="1"/>
    <col min="2" max="2" width="16.85546875" bestFit="1" customWidth="1"/>
    <col min="3" max="3" width="12" bestFit="1" customWidth="1"/>
    <col min="4" max="4" width="10" bestFit="1" customWidth="1"/>
    <col min="5" max="5" width="15.28515625" customWidth="1"/>
    <col min="6" max="6" width="24" bestFit="1" customWidth="1"/>
    <col min="7" max="7" width="21.140625" bestFit="1" customWidth="1"/>
    <col min="8" max="8" width="41.140625" customWidth="1"/>
  </cols>
  <sheetData>
    <row r="1" spans="1:8" ht="19.5" x14ac:dyDescent="0.3">
      <c r="A1" s="2" t="s">
        <v>3</v>
      </c>
      <c r="B1" s="2"/>
      <c r="C1" s="2"/>
    </row>
    <row r="2" spans="1:8" x14ac:dyDescent="0.25">
      <c r="A2" s="1" t="s">
        <v>10</v>
      </c>
      <c r="B2" s="29">
        <v>5417</v>
      </c>
      <c r="C2" t="s">
        <v>4</v>
      </c>
      <c r="F2" s="1"/>
    </row>
    <row r="3" spans="1:8" x14ac:dyDescent="0.25">
      <c r="A3" s="1" t="s">
        <v>2</v>
      </c>
      <c r="B3">
        <v>600</v>
      </c>
      <c r="C3">
        <v>750</v>
      </c>
    </row>
    <row r="4" spans="1:8" x14ac:dyDescent="0.25">
      <c r="A4" s="1" t="s">
        <v>9</v>
      </c>
      <c r="B4" s="28" t="s">
        <v>498</v>
      </c>
      <c r="E4" s="16"/>
      <c r="F4" s="1"/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ht="17.25" x14ac:dyDescent="0.25">
      <c r="A7" s="4" t="s">
        <v>384</v>
      </c>
      <c r="B7" s="5" t="s">
        <v>282</v>
      </c>
      <c r="C7" s="5" t="s">
        <v>14</v>
      </c>
      <c r="D7" s="5" t="s">
        <v>7</v>
      </c>
      <c r="E7" s="5">
        <v>600</v>
      </c>
      <c r="F7" s="5" t="s">
        <v>11</v>
      </c>
      <c r="G7" s="5">
        <v>310</v>
      </c>
      <c r="H7" s="7" t="s">
        <v>31</v>
      </c>
    </row>
    <row r="8" spans="1:8" ht="17.25" x14ac:dyDescent="0.25">
      <c r="A8" s="4" t="s">
        <v>385</v>
      </c>
      <c r="B8" s="5" t="s">
        <v>286</v>
      </c>
      <c r="C8" s="5" t="s">
        <v>15</v>
      </c>
      <c r="D8" s="5" t="s">
        <v>7</v>
      </c>
      <c r="E8" s="5">
        <v>600</v>
      </c>
      <c r="F8" s="5" t="s">
        <v>11</v>
      </c>
      <c r="G8" s="5">
        <v>310</v>
      </c>
      <c r="H8" s="7" t="s">
        <v>31</v>
      </c>
    </row>
    <row r="9" spans="1:8" ht="17.25" x14ac:dyDescent="0.25">
      <c r="A9" s="4" t="s">
        <v>386</v>
      </c>
      <c r="B9" s="5" t="s">
        <v>293</v>
      </c>
      <c r="C9" s="5" t="s">
        <v>15</v>
      </c>
      <c r="D9" s="5" t="s">
        <v>7</v>
      </c>
      <c r="E9" s="5">
        <v>600</v>
      </c>
      <c r="F9" s="5" t="s">
        <v>32</v>
      </c>
      <c r="G9" s="5">
        <v>310</v>
      </c>
      <c r="H9" s="7" t="s">
        <v>31</v>
      </c>
    </row>
    <row r="10" spans="1:8" s="33" customFormat="1" ht="17.25" x14ac:dyDescent="0.25">
      <c r="A10" s="59" t="s">
        <v>387</v>
      </c>
      <c r="B10" s="41" t="s">
        <v>296</v>
      </c>
      <c r="C10" s="41" t="s">
        <v>15</v>
      </c>
      <c r="D10" s="41" t="s">
        <v>7</v>
      </c>
      <c r="E10" s="41">
        <v>600</v>
      </c>
      <c r="F10" s="41" t="s">
        <v>11</v>
      </c>
      <c r="G10" s="41">
        <v>310</v>
      </c>
      <c r="H10" s="42" t="s">
        <v>31</v>
      </c>
    </row>
    <row r="11" spans="1:8" s="32" customFormat="1" ht="17.25" x14ac:dyDescent="0.25">
      <c r="A11" s="12" t="s">
        <v>388</v>
      </c>
      <c r="B11" s="13" t="s">
        <v>299</v>
      </c>
      <c r="C11" s="13" t="s">
        <v>172</v>
      </c>
      <c r="D11" s="13" t="s">
        <v>7</v>
      </c>
      <c r="E11" s="13">
        <v>600</v>
      </c>
      <c r="F11" s="13" t="s">
        <v>362</v>
      </c>
      <c r="G11" s="13">
        <v>310</v>
      </c>
      <c r="H11" s="34" t="s">
        <v>31</v>
      </c>
    </row>
    <row r="12" spans="1:8" ht="17.25" x14ac:dyDescent="0.25">
      <c r="A12" s="12" t="s">
        <v>389</v>
      </c>
      <c r="B12" s="13" t="s">
        <v>303</v>
      </c>
      <c r="C12" s="13" t="s">
        <v>172</v>
      </c>
      <c r="D12" s="13" t="s">
        <v>7</v>
      </c>
      <c r="E12" s="13">
        <v>600</v>
      </c>
      <c r="F12" s="13" t="s">
        <v>362</v>
      </c>
      <c r="G12" s="13">
        <v>310</v>
      </c>
      <c r="H12" s="34" t="s">
        <v>30</v>
      </c>
    </row>
    <row r="13" spans="1:8" ht="17.25" x14ac:dyDescent="0.25">
      <c r="A13" s="12" t="s">
        <v>390</v>
      </c>
      <c r="B13" s="13" t="s">
        <v>307</v>
      </c>
      <c r="C13" s="13" t="s">
        <v>172</v>
      </c>
      <c r="D13" s="13" t="s">
        <v>13</v>
      </c>
      <c r="E13" s="13">
        <v>600</v>
      </c>
      <c r="F13" s="13" t="s">
        <v>11</v>
      </c>
      <c r="G13" s="13">
        <v>310</v>
      </c>
      <c r="H13" s="14" t="s">
        <v>404</v>
      </c>
    </row>
    <row r="14" spans="1:8" ht="17.25" x14ac:dyDescent="0.25">
      <c r="A14" s="12" t="s">
        <v>391</v>
      </c>
      <c r="B14" s="13" t="s">
        <v>339</v>
      </c>
      <c r="C14" s="13" t="s">
        <v>172</v>
      </c>
      <c r="D14" s="13" t="s">
        <v>13</v>
      </c>
      <c r="E14" s="13">
        <v>600</v>
      </c>
      <c r="F14" s="13" t="s">
        <v>362</v>
      </c>
      <c r="G14" s="13">
        <v>310</v>
      </c>
      <c r="H14" s="14" t="s">
        <v>404</v>
      </c>
    </row>
    <row r="15" spans="1:8" ht="17.25" x14ac:dyDescent="0.25">
      <c r="A15" s="12" t="s">
        <v>392</v>
      </c>
      <c r="B15" s="13" t="s">
        <v>307</v>
      </c>
      <c r="C15" s="13" t="s">
        <v>172</v>
      </c>
      <c r="D15" s="13" t="s">
        <v>13</v>
      </c>
      <c r="E15" s="13">
        <v>600</v>
      </c>
      <c r="F15" s="13" t="s">
        <v>11</v>
      </c>
      <c r="G15" s="13">
        <v>310</v>
      </c>
      <c r="H15" s="14" t="s">
        <v>55</v>
      </c>
    </row>
    <row r="16" spans="1:8" ht="17.25" x14ac:dyDescent="0.25">
      <c r="A16" s="12" t="s">
        <v>393</v>
      </c>
      <c r="B16" s="13" t="s">
        <v>339</v>
      </c>
      <c r="C16" s="13" t="s">
        <v>172</v>
      </c>
      <c r="D16" s="13" t="s">
        <v>13</v>
      </c>
      <c r="E16" s="13">
        <v>600</v>
      </c>
      <c r="F16" s="13" t="s">
        <v>362</v>
      </c>
      <c r="G16" s="13">
        <v>310</v>
      </c>
      <c r="H16" s="14" t="s">
        <v>55</v>
      </c>
    </row>
    <row r="17" spans="1:8" x14ac:dyDescent="0.25">
      <c r="A17" s="12"/>
      <c r="B17" s="13"/>
      <c r="C17" s="13"/>
      <c r="D17" s="13"/>
      <c r="E17" s="13"/>
      <c r="F17" s="13"/>
      <c r="G17" s="13"/>
      <c r="H17" s="14"/>
    </row>
    <row r="18" spans="1:8" ht="17.25" x14ac:dyDescent="0.25">
      <c r="A18" s="12" t="s">
        <v>394</v>
      </c>
      <c r="B18" s="13" t="s">
        <v>282</v>
      </c>
      <c r="C18" s="13" t="s">
        <v>329</v>
      </c>
      <c r="D18" s="13" t="s">
        <v>7</v>
      </c>
      <c r="E18" s="13">
        <v>750</v>
      </c>
      <c r="F18" s="13" t="s">
        <v>11</v>
      </c>
      <c r="G18" s="13">
        <v>310</v>
      </c>
      <c r="H18" s="34" t="s">
        <v>31</v>
      </c>
    </row>
    <row r="19" spans="1:8" ht="17.25" x14ac:dyDescent="0.25">
      <c r="A19" s="12" t="s">
        <v>395</v>
      </c>
      <c r="B19" s="13" t="s">
        <v>286</v>
      </c>
      <c r="C19" s="13" t="s">
        <v>172</v>
      </c>
      <c r="D19" s="13" t="s">
        <v>7</v>
      </c>
      <c r="E19" s="13">
        <v>750</v>
      </c>
      <c r="F19" s="13" t="s">
        <v>11</v>
      </c>
      <c r="G19" s="13">
        <v>310</v>
      </c>
      <c r="H19" s="34" t="s">
        <v>31</v>
      </c>
    </row>
    <row r="20" spans="1:8" s="32" customFormat="1" ht="17.25" x14ac:dyDescent="0.25">
      <c r="A20" s="12" t="s">
        <v>396</v>
      </c>
      <c r="B20" s="13" t="s">
        <v>293</v>
      </c>
      <c r="C20" s="13" t="s">
        <v>172</v>
      </c>
      <c r="D20" s="13" t="s">
        <v>7</v>
      </c>
      <c r="E20" s="13">
        <v>750</v>
      </c>
      <c r="F20" s="13" t="s">
        <v>32</v>
      </c>
      <c r="G20" s="13">
        <v>310</v>
      </c>
      <c r="H20" s="34" t="s">
        <v>31</v>
      </c>
    </row>
    <row r="21" spans="1:8" s="33" customFormat="1" ht="17.25" x14ac:dyDescent="0.25">
      <c r="A21" s="64" t="s">
        <v>397</v>
      </c>
      <c r="B21" s="43" t="s">
        <v>296</v>
      </c>
      <c r="C21" s="43" t="s">
        <v>172</v>
      </c>
      <c r="D21" s="43" t="s">
        <v>7</v>
      </c>
      <c r="E21" s="43">
        <v>750</v>
      </c>
      <c r="F21" s="43" t="s">
        <v>11</v>
      </c>
      <c r="G21" s="43">
        <v>310</v>
      </c>
      <c r="H21" s="44" t="s">
        <v>31</v>
      </c>
    </row>
    <row r="22" spans="1:8" s="32" customFormat="1" ht="17.25" x14ac:dyDescent="0.25">
      <c r="A22" s="12" t="s">
        <v>398</v>
      </c>
      <c r="B22" s="13" t="s">
        <v>299</v>
      </c>
      <c r="C22" s="13" t="s">
        <v>172</v>
      </c>
      <c r="D22" s="13" t="s">
        <v>7</v>
      </c>
      <c r="E22" s="13">
        <v>750</v>
      </c>
      <c r="F22" s="13" t="s">
        <v>406</v>
      </c>
      <c r="G22" s="13">
        <v>310</v>
      </c>
      <c r="H22" s="34" t="s">
        <v>31</v>
      </c>
    </row>
    <row r="23" spans="1:8" ht="17.25" x14ac:dyDescent="0.25">
      <c r="A23" s="4" t="s">
        <v>399</v>
      </c>
      <c r="B23" s="5" t="s">
        <v>303</v>
      </c>
      <c r="C23" s="5" t="s">
        <v>15</v>
      </c>
      <c r="D23" s="5" t="s">
        <v>7</v>
      </c>
      <c r="E23" s="5">
        <v>750</v>
      </c>
      <c r="F23" s="5" t="s">
        <v>406</v>
      </c>
      <c r="G23" s="5">
        <v>310</v>
      </c>
      <c r="H23" s="7" t="s">
        <v>30</v>
      </c>
    </row>
    <row r="24" spans="1:8" ht="17.25" x14ac:dyDescent="0.25">
      <c r="A24" s="4" t="s">
        <v>400</v>
      </c>
      <c r="B24" s="5" t="s">
        <v>307</v>
      </c>
      <c r="C24" s="5" t="s">
        <v>15</v>
      </c>
      <c r="D24" s="5" t="s">
        <v>13</v>
      </c>
      <c r="E24" s="5">
        <v>750</v>
      </c>
      <c r="F24" s="5" t="s">
        <v>11</v>
      </c>
      <c r="G24" s="5">
        <v>310</v>
      </c>
      <c r="H24" s="8" t="s">
        <v>405</v>
      </c>
    </row>
    <row r="25" spans="1:8" ht="17.25" x14ac:dyDescent="0.25">
      <c r="A25" s="4" t="s">
        <v>401</v>
      </c>
      <c r="B25" s="5" t="s">
        <v>339</v>
      </c>
      <c r="C25" s="5" t="s">
        <v>15</v>
      </c>
      <c r="D25" s="5" t="s">
        <v>13</v>
      </c>
      <c r="E25" s="5">
        <v>750</v>
      </c>
      <c r="F25" s="5" t="s">
        <v>406</v>
      </c>
      <c r="G25" s="5">
        <v>310</v>
      </c>
      <c r="H25" s="8" t="s">
        <v>405</v>
      </c>
    </row>
    <row r="26" spans="1:8" ht="17.25" x14ac:dyDescent="0.25">
      <c r="A26" s="4" t="s">
        <v>402</v>
      </c>
      <c r="B26" s="5" t="s">
        <v>307</v>
      </c>
      <c r="C26" s="5" t="s">
        <v>15</v>
      </c>
      <c r="D26" s="5" t="s">
        <v>13</v>
      </c>
      <c r="E26" s="5">
        <v>750</v>
      </c>
      <c r="F26" s="5" t="s">
        <v>11</v>
      </c>
      <c r="G26" s="5">
        <v>310</v>
      </c>
      <c r="H26" s="8" t="s">
        <v>404</v>
      </c>
    </row>
    <row r="27" spans="1:8" ht="17.25" x14ac:dyDescent="0.25">
      <c r="A27" s="4" t="s">
        <v>403</v>
      </c>
      <c r="B27" s="5" t="s">
        <v>339</v>
      </c>
      <c r="C27" s="5" t="s">
        <v>15</v>
      </c>
      <c r="D27" s="5" t="s">
        <v>13</v>
      </c>
      <c r="E27" s="5">
        <v>750</v>
      </c>
      <c r="F27" s="5" t="s">
        <v>406</v>
      </c>
      <c r="G27" s="5">
        <v>310</v>
      </c>
      <c r="H27" s="8" t="s">
        <v>404</v>
      </c>
    </row>
    <row r="28" spans="1:8" x14ac:dyDescent="0.25">
      <c r="A28" s="4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15" sqref="H15"/>
    </sheetView>
  </sheetViews>
  <sheetFormatPr defaultRowHeight="15" x14ac:dyDescent="0.25"/>
  <cols>
    <col min="1" max="1" width="17.140625" bestFit="1" customWidth="1"/>
    <col min="2" max="2" width="16.85546875" bestFit="1" customWidth="1"/>
    <col min="3" max="3" width="14.85546875" customWidth="1"/>
    <col min="4" max="4" width="10" bestFit="1" customWidth="1"/>
    <col min="5" max="5" width="14.7109375" customWidth="1"/>
    <col min="6" max="6" width="24" bestFit="1" customWidth="1"/>
    <col min="7" max="7" width="21.140625" bestFit="1" customWidth="1"/>
    <col min="8" max="8" width="14.28515625" bestFit="1" customWidth="1"/>
  </cols>
  <sheetData>
    <row r="1" spans="1:8" ht="19.5" x14ac:dyDescent="0.3">
      <c r="A1" s="2" t="s">
        <v>3</v>
      </c>
      <c r="B1" s="2"/>
      <c r="C1" s="2"/>
    </row>
    <row r="2" spans="1:8" x14ac:dyDescent="0.25">
      <c r="A2" s="1" t="s">
        <v>10</v>
      </c>
      <c r="B2" s="29">
        <v>5422</v>
      </c>
      <c r="C2" t="s">
        <v>4</v>
      </c>
      <c r="F2" s="1"/>
    </row>
    <row r="3" spans="1:8" x14ac:dyDescent="0.25">
      <c r="A3" s="1" t="s">
        <v>2</v>
      </c>
      <c r="B3">
        <v>600</v>
      </c>
    </row>
    <row r="4" spans="1:8" x14ac:dyDescent="0.25">
      <c r="A4" s="1" t="s">
        <v>9</v>
      </c>
      <c r="B4" s="28" t="s">
        <v>340</v>
      </c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ht="17.25" x14ac:dyDescent="0.25">
      <c r="A7" s="4" t="s">
        <v>35</v>
      </c>
      <c r="B7" s="5" t="s">
        <v>282</v>
      </c>
      <c r="C7" s="5" t="s">
        <v>14</v>
      </c>
      <c r="D7" s="5" t="s">
        <v>7</v>
      </c>
      <c r="E7" s="5">
        <v>600</v>
      </c>
      <c r="F7" s="5" t="s">
        <v>11</v>
      </c>
      <c r="G7" s="5">
        <v>310</v>
      </c>
      <c r="H7" s="7" t="s">
        <v>43</v>
      </c>
    </row>
    <row r="8" spans="1:8" ht="17.25" x14ac:dyDescent="0.25">
      <c r="A8" s="4" t="s">
        <v>36</v>
      </c>
      <c r="B8" s="5" t="s">
        <v>286</v>
      </c>
      <c r="C8" s="5" t="s">
        <v>15</v>
      </c>
      <c r="D8" s="5" t="s">
        <v>7</v>
      </c>
      <c r="E8" s="5">
        <v>600</v>
      </c>
      <c r="F8" s="5" t="s">
        <v>11</v>
      </c>
      <c r="G8" s="5">
        <v>310</v>
      </c>
      <c r="H8" s="8" t="s">
        <v>44</v>
      </c>
    </row>
    <row r="9" spans="1:8" ht="17.25" x14ac:dyDescent="0.25">
      <c r="A9" s="4" t="s">
        <v>37</v>
      </c>
      <c r="B9" s="5" t="s">
        <v>293</v>
      </c>
      <c r="C9" s="5" t="s">
        <v>15</v>
      </c>
      <c r="D9" s="5" t="s">
        <v>7</v>
      </c>
      <c r="E9" s="13">
        <v>600</v>
      </c>
      <c r="F9" s="5" t="s">
        <v>32</v>
      </c>
      <c r="G9" s="5">
        <v>310</v>
      </c>
      <c r="H9" s="8" t="s">
        <v>44</v>
      </c>
    </row>
    <row r="10" spans="1:8" s="33" customFormat="1" ht="17.25" x14ac:dyDescent="0.25">
      <c r="A10" s="59" t="s">
        <v>38</v>
      </c>
      <c r="B10" s="41" t="s">
        <v>296</v>
      </c>
      <c r="C10" s="41" t="s">
        <v>15</v>
      </c>
      <c r="D10" s="41" t="s">
        <v>7</v>
      </c>
      <c r="E10" s="43">
        <v>600</v>
      </c>
      <c r="F10" s="41" t="s">
        <v>11</v>
      </c>
      <c r="G10" s="41">
        <v>310</v>
      </c>
      <c r="H10" s="53" t="s">
        <v>44</v>
      </c>
    </row>
    <row r="11" spans="1:8" ht="17.25" x14ac:dyDescent="0.25">
      <c r="A11" s="4" t="s">
        <v>39</v>
      </c>
      <c r="B11" s="5" t="s">
        <v>299</v>
      </c>
      <c r="C11" s="5" t="s">
        <v>15</v>
      </c>
      <c r="D11" s="5" t="s">
        <v>7</v>
      </c>
      <c r="E11" s="5">
        <v>600</v>
      </c>
      <c r="F11" s="5" t="s">
        <v>45</v>
      </c>
      <c r="G11" s="5">
        <v>310</v>
      </c>
      <c r="H11" s="8" t="s">
        <v>44</v>
      </c>
    </row>
    <row r="12" spans="1:8" ht="17.25" x14ac:dyDescent="0.25">
      <c r="A12" s="4" t="s">
        <v>40</v>
      </c>
      <c r="B12" s="5" t="s">
        <v>303</v>
      </c>
      <c r="C12" s="5" t="s">
        <v>15</v>
      </c>
      <c r="D12" s="5" t="s">
        <v>7</v>
      </c>
      <c r="E12" s="5">
        <v>600</v>
      </c>
      <c r="F12" s="5" t="s">
        <v>45</v>
      </c>
      <c r="G12" s="5">
        <v>310</v>
      </c>
      <c r="H12" s="8" t="s">
        <v>31</v>
      </c>
    </row>
    <row r="13" spans="1:8" ht="17.25" x14ac:dyDescent="0.25">
      <c r="A13" s="4" t="s">
        <v>41</v>
      </c>
      <c r="B13" s="5" t="s">
        <v>307</v>
      </c>
      <c r="C13" s="5" t="s">
        <v>15</v>
      </c>
      <c r="D13" s="5" t="s">
        <v>13</v>
      </c>
      <c r="E13" s="5">
        <v>600</v>
      </c>
      <c r="F13" s="5" t="s">
        <v>11</v>
      </c>
      <c r="G13" s="5">
        <v>310</v>
      </c>
      <c r="H13" s="8" t="s">
        <v>46</v>
      </c>
    </row>
    <row r="14" spans="1:8" ht="17.25" x14ac:dyDescent="0.25">
      <c r="A14" s="4" t="s">
        <v>42</v>
      </c>
      <c r="B14" s="5" t="s">
        <v>308</v>
      </c>
      <c r="C14" s="5" t="s">
        <v>15</v>
      </c>
      <c r="D14" s="5" t="s">
        <v>13</v>
      </c>
      <c r="E14" s="5">
        <v>600</v>
      </c>
      <c r="F14" s="5" t="s">
        <v>45</v>
      </c>
      <c r="G14" s="5">
        <v>310</v>
      </c>
      <c r="H14" s="8" t="s">
        <v>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2" sqref="B2"/>
    </sheetView>
  </sheetViews>
  <sheetFormatPr defaultRowHeight="15" x14ac:dyDescent="0.25"/>
  <cols>
    <col min="1" max="1" width="18.7109375" customWidth="1"/>
    <col min="2" max="2" width="16.85546875" bestFit="1" customWidth="1"/>
    <col min="3" max="4" width="14" customWidth="1"/>
    <col min="5" max="5" width="15" bestFit="1" customWidth="1"/>
    <col min="6" max="6" width="24" bestFit="1" customWidth="1"/>
    <col min="7" max="7" width="21.140625" bestFit="1" customWidth="1"/>
    <col min="8" max="8" width="53.7109375" customWidth="1"/>
  </cols>
  <sheetData>
    <row r="1" spans="1:8" ht="19.5" x14ac:dyDescent="0.3">
      <c r="A1" s="2" t="s">
        <v>3</v>
      </c>
      <c r="B1" s="2"/>
      <c r="C1" s="2"/>
      <c r="D1" s="2"/>
    </row>
    <row r="2" spans="1:8" x14ac:dyDescent="0.25">
      <c r="A2" s="1" t="s">
        <v>10</v>
      </c>
      <c r="B2" s="29">
        <v>5479</v>
      </c>
      <c r="C2" t="s">
        <v>4</v>
      </c>
      <c r="F2" s="1"/>
    </row>
    <row r="3" spans="1:8" x14ac:dyDescent="0.25">
      <c r="A3" s="1" t="s">
        <v>2</v>
      </c>
      <c r="B3" t="s">
        <v>500</v>
      </c>
    </row>
    <row r="4" spans="1:8" x14ac:dyDescent="0.25">
      <c r="A4" s="1" t="s">
        <v>9</v>
      </c>
      <c r="B4" s="28" t="s">
        <v>340</v>
      </c>
      <c r="C4" s="1" t="s">
        <v>736</v>
      </c>
      <c r="E4" t="s">
        <v>747</v>
      </c>
      <c r="G4" s="16"/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ht="30" x14ac:dyDescent="0.25">
      <c r="A7" s="9" t="s">
        <v>501</v>
      </c>
      <c r="B7" s="9" t="s">
        <v>319</v>
      </c>
      <c r="C7" s="5" t="s">
        <v>14</v>
      </c>
      <c r="D7" s="5" t="s">
        <v>7</v>
      </c>
      <c r="E7" s="5">
        <v>600</v>
      </c>
      <c r="F7" s="5" t="s">
        <v>11</v>
      </c>
      <c r="G7" s="5">
        <v>310</v>
      </c>
      <c r="H7" s="34" t="s">
        <v>748</v>
      </c>
    </row>
    <row r="8" spans="1:8" ht="17.25" x14ac:dyDescent="0.25">
      <c r="A8" s="9" t="s">
        <v>502</v>
      </c>
      <c r="B8" s="5" t="s">
        <v>286</v>
      </c>
      <c r="C8" s="5" t="s">
        <v>15</v>
      </c>
      <c r="D8" s="5" t="s">
        <v>7</v>
      </c>
      <c r="E8" s="5">
        <v>600</v>
      </c>
      <c r="F8" s="5" t="s">
        <v>11</v>
      </c>
      <c r="G8" s="5">
        <v>310</v>
      </c>
      <c r="H8" s="7" t="s">
        <v>30</v>
      </c>
    </row>
    <row r="9" spans="1:8" ht="17.25" x14ac:dyDescent="0.25">
      <c r="A9" s="9" t="s">
        <v>503</v>
      </c>
      <c r="B9" s="5" t="s">
        <v>311</v>
      </c>
      <c r="C9" s="5" t="s">
        <v>15</v>
      </c>
      <c r="D9" s="5" t="s">
        <v>7</v>
      </c>
      <c r="E9" s="5">
        <v>600</v>
      </c>
      <c r="F9" s="5" t="s">
        <v>270</v>
      </c>
      <c r="G9" s="5">
        <v>310</v>
      </c>
      <c r="H9" s="7" t="s">
        <v>587</v>
      </c>
    </row>
    <row r="10" spans="1:8" s="33" customFormat="1" ht="17.25" x14ac:dyDescent="0.25">
      <c r="A10" s="40" t="s">
        <v>504</v>
      </c>
      <c r="B10" s="41" t="s">
        <v>296</v>
      </c>
      <c r="C10" s="41" t="s">
        <v>15</v>
      </c>
      <c r="D10" s="41" t="s">
        <v>7</v>
      </c>
      <c r="E10" s="41">
        <v>600</v>
      </c>
      <c r="F10" s="41" t="s">
        <v>11</v>
      </c>
      <c r="G10" s="41">
        <v>310</v>
      </c>
      <c r="H10" s="42" t="s">
        <v>30</v>
      </c>
    </row>
    <row r="11" spans="1:8" ht="17.25" x14ac:dyDescent="0.25">
      <c r="A11" s="9" t="s">
        <v>505</v>
      </c>
      <c r="B11" s="5" t="s">
        <v>299</v>
      </c>
      <c r="C11" s="5" t="s">
        <v>15</v>
      </c>
      <c r="D11" s="5" t="s">
        <v>7</v>
      </c>
      <c r="E11" s="5">
        <v>600</v>
      </c>
      <c r="F11" s="5" t="s">
        <v>362</v>
      </c>
      <c r="G11" s="5">
        <v>310</v>
      </c>
      <c r="H11" s="7" t="s">
        <v>30</v>
      </c>
    </row>
    <row r="12" spans="1:8" ht="17.25" x14ac:dyDescent="0.25">
      <c r="A12" s="9" t="s">
        <v>506</v>
      </c>
      <c r="B12" s="13" t="s">
        <v>303</v>
      </c>
      <c r="C12" s="5" t="s">
        <v>15</v>
      </c>
      <c r="D12" s="13" t="s">
        <v>7</v>
      </c>
      <c r="E12" s="5">
        <v>600</v>
      </c>
      <c r="F12" s="13" t="s">
        <v>362</v>
      </c>
      <c r="G12" s="13">
        <v>310</v>
      </c>
      <c r="H12" s="7" t="s">
        <v>55</v>
      </c>
    </row>
    <row r="13" spans="1:8" ht="17.25" x14ac:dyDescent="0.25">
      <c r="A13" s="9" t="s">
        <v>507</v>
      </c>
      <c r="B13" s="5" t="s">
        <v>307</v>
      </c>
      <c r="C13" s="5" t="s">
        <v>15</v>
      </c>
      <c r="D13" s="5" t="s">
        <v>13</v>
      </c>
      <c r="E13" s="5">
        <v>600</v>
      </c>
      <c r="F13" s="5" t="s">
        <v>11</v>
      </c>
      <c r="G13" s="5">
        <v>310</v>
      </c>
      <c r="H13" s="7" t="s">
        <v>55</v>
      </c>
    </row>
    <row r="14" spans="1:8" ht="17.25" x14ac:dyDescent="0.25">
      <c r="A14" s="9" t="s">
        <v>508</v>
      </c>
      <c r="B14" s="5" t="s">
        <v>307</v>
      </c>
      <c r="C14" s="5" t="s">
        <v>15</v>
      </c>
      <c r="D14" s="5" t="s">
        <v>13</v>
      </c>
      <c r="E14" s="5">
        <v>600</v>
      </c>
      <c r="F14" s="13" t="s">
        <v>11</v>
      </c>
      <c r="G14" s="13">
        <v>310</v>
      </c>
      <c r="H14" s="7" t="s">
        <v>404</v>
      </c>
    </row>
    <row r="15" spans="1:8" ht="17.25" x14ac:dyDescent="0.25">
      <c r="A15" s="9" t="s">
        <v>509</v>
      </c>
      <c r="B15" s="5" t="s">
        <v>308</v>
      </c>
      <c r="C15" s="5" t="s">
        <v>15</v>
      </c>
      <c r="D15" s="5" t="s">
        <v>13</v>
      </c>
      <c r="E15" s="5">
        <v>600</v>
      </c>
      <c r="F15" s="13" t="s">
        <v>362</v>
      </c>
      <c r="G15" s="5">
        <v>310</v>
      </c>
      <c r="H15" s="7" t="s">
        <v>55</v>
      </c>
    </row>
    <row r="16" spans="1:8" ht="17.25" x14ac:dyDescent="0.25">
      <c r="A16" s="9" t="s">
        <v>510</v>
      </c>
      <c r="B16" s="5" t="s">
        <v>308</v>
      </c>
      <c r="C16" s="5" t="s">
        <v>15</v>
      </c>
      <c r="D16" s="5" t="s">
        <v>13</v>
      </c>
      <c r="E16" s="5">
        <v>600</v>
      </c>
      <c r="F16" s="13" t="s">
        <v>362</v>
      </c>
      <c r="G16" s="13">
        <v>310</v>
      </c>
      <c r="H16" s="7" t="s">
        <v>404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6"/>
  <sheetViews>
    <sheetView workbookViewId="0">
      <selection activeCell="H23" sqref="H23"/>
    </sheetView>
  </sheetViews>
  <sheetFormatPr defaultRowHeight="15" x14ac:dyDescent="0.25"/>
  <cols>
    <col min="1" max="1" width="18.7109375" customWidth="1"/>
    <col min="2" max="2" width="16.85546875" bestFit="1" customWidth="1"/>
    <col min="3" max="4" width="14" customWidth="1"/>
    <col min="5" max="5" width="15" bestFit="1" customWidth="1"/>
    <col min="6" max="6" width="24" bestFit="1" customWidth="1"/>
    <col min="7" max="7" width="21.140625" bestFit="1" customWidth="1"/>
    <col min="8" max="8" width="33" customWidth="1"/>
  </cols>
  <sheetData>
    <row r="1" spans="1:8" ht="19.5" x14ac:dyDescent="0.3">
      <c r="A1" s="2" t="s">
        <v>3</v>
      </c>
      <c r="B1" s="2"/>
      <c r="C1" s="2"/>
      <c r="D1" s="2"/>
    </row>
    <row r="2" spans="1:8" x14ac:dyDescent="0.25">
      <c r="A2" s="1" t="s">
        <v>10</v>
      </c>
      <c r="B2" s="29">
        <v>5487</v>
      </c>
      <c r="C2" t="s">
        <v>4</v>
      </c>
      <c r="F2" s="1"/>
    </row>
    <row r="3" spans="1:8" x14ac:dyDescent="0.25">
      <c r="A3" s="1" t="s">
        <v>2</v>
      </c>
      <c r="B3" t="s">
        <v>529</v>
      </c>
    </row>
    <row r="4" spans="1:8" x14ac:dyDescent="0.25">
      <c r="A4" s="1" t="s">
        <v>9</v>
      </c>
      <c r="B4" s="28" t="s">
        <v>499</v>
      </c>
      <c r="C4" s="16"/>
      <c r="G4" s="16"/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ht="17.25" x14ac:dyDescent="0.25">
      <c r="A7" s="9" t="s">
        <v>521</v>
      </c>
      <c r="B7" s="9" t="s">
        <v>282</v>
      </c>
      <c r="C7" s="5" t="s">
        <v>14</v>
      </c>
      <c r="D7" s="5" t="s">
        <v>7</v>
      </c>
      <c r="E7" s="5">
        <v>700</v>
      </c>
      <c r="F7" s="5" t="s">
        <v>11</v>
      </c>
      <c r="G7" s="5">
        <v>310</v>
      </c>
      <c r="H7" s="7" t="s">
        <v>43</v>
      </c>
    </row>
    <row r="8" spans="1:8" ht="17.25" x14ac:dyDescent="0.25">
      <c r="A8" s="9" t="s">
        <v>522</v>
      </c>
      <c r="B8" s="5" t="s">
        <v>286</v>
      </c>
      <c r="C8" s="5" t="s">
        <v>15</v>
      </c>
      <c r="D8" s="5" t="s">
        <v>7</v>
      </c>
      <c r="E8" s="5">
        <v>700</v>
      </c>
      <c r="F8" s="5" t="s">
        <v>11</v>
      </c>
      <c r="G8" s="5">
        <v>310</v>
      </c>
      <c r="H8" s="7" t="s">
        <v>382</v>
      </c>
    </row>
    <row r="9" spans="1:8" ht="17.25" x14ac:dyDescent="0.25">
      <c r="A9" s="9" t="s">
        <v>523</v>
      </c>
      <c r="B9" s="5" t="s">
        <v>293</v>
      </c>
      <c r="C9" s="5" t="s">
        <v>15</v>
      </c>
      <c r="D9" s="5" t="s">
        <v>7</v>
      </c>
      <c r="E9" s="5">
        <v>700</v>
      </c>
      <c r="F9" s="5" t="s">
        <v>32</v>
      </c>
      <c r="G9" s="5">
        <v>310</v>
      </c>
      <c r="H9" s="7" t="s">
        <v>382</v>
      </c>
    </row>
    <row r="10" spans="1:8" s="33" customFormat="1" ht="17.25" x14ac:dyDescent="0.25">
      <c r="A10" s="40" t="s">
        <v>524</v>
      </c>
      <c r="B10" s="41" t="s">
        <v>296</v>
      </c>
      <c r="C10" s="41" t="s">
        <v>15</v>
      </c>
      <c r="D10" s="41" t="s">
        <v>7</v>
      </c>
      <c r="E10" s="41">
        <v>700</v>
      </c>
      <c r="F10" s="41" t="s">
        <v>11</v>
      </c>
      <c r="G10" s="41">
        <v>310</v>
      </c>
      <c r="H10" s="42" t="s">
        <v>382</v>
      </c>
    </row>
    <row r="11" spans="1:8" ht="17.25" x14ac:dyDescent="0.25">
      <c r="A11" s="9" t="s">
        <v>525</v>
      </c>
      <c r="B11" s="5" t="s">
        <v>299</v>
      </c>
      <c r="C11" s="5" t="s">
        <v>15</v>
      </c>
      <c r="D11" s="5" t="s">
        <v>7</v>
      </c>
      <c r="E11" s="5">
        <v>700</v>
      </c>
      <c r="F11" s="5" t="s">
        <v>539</v>
      </c>
      <c r="G11" s="5">
        <v>310</v>
      </c>
      <c r="H11" s="7" t="s">
        <v>382</v>
      </c>
    </row>
    <row r="12" spans="1:8" ht="17.25" x14ac:dyDescent="0.25">
      <c r="A12" s="9" t="s">
        <v>526</v>
      </c>
      <c r="B12" s="13" t="s">
        <v>303</v>
      </c>
      <c r="C12" s="5" t="s">
        <v>15</v>
      </c>
      <c r="D12" s="13" t="s">
        <v>7</v>
      </c>
      <c r="E12" s="5">
        <v>700</v>
      </c>
      <c r="F12" s="13" t="s">
        <v>539</v>
      </c>
      <c r="G12" s="13">
        <v>310</v>
      </c>
      <c r="H12" s="7" t="s">
        <v>448</v>
      </c>
    </row>
    <row r="13" spans="1:8" ht="17.25" x14ac:dyDescent="0.25">
      <c r="A13" s="9" t="s">
        <v>527</v>
      </c>
      <c r="B13" s="5" t="s">
        <v>307</v>
      </c>
      <c r="C13" s="5" t="s">
        <v>15</v>
      </c>
      <c r="D13" s="5" t="s">
        <v>13</v>
      </c>
      <c r="E13" s="5">
        <v>700</v>
      </c>
      <c r="F13" s="5" t="s">
        <v>11</v>
      </c>
      <c r="G13" s="5">
        <v>310</v>
      </c>
      <c r="H13" s="7" t="s">
        <v>530</v>
      </c>
    </row>
    <row r="14" spans="1:8" ht="17.25" x14ac:dyDescent="0.25">
      <c r="A14" s="9" t="s">
        <v>528</v>
      </c>
      <c r="B14" s="5" t="s">
        <v>308</v>
      </c>
      <c r="C14" s="5" t="s">
        <v>15</v>
      </c>
      <c r="D14" s="5" t="s">
        <v>13</v>
      </c>
      <c r="E14" s="5">
        <v>700</v>
      </c>
      <c r="F14" s="13" t="s">
        <v>539</v>
      </c>
      <c r="G14" s="13">
        <v>310</v>
      </c>
      <c r="H14" s="7" t="s">
        <v>34</v>
      </c>
    </row>
    <row r="15" spans="1:8" x14ac:dyDescent="0.25">
      <c r="A15" s="9"/>
      <c r="B15" s="5"/>
      <c r="C15" s="5"/>
      <c r="D15" s="5"/>
      <c r="E15" s="5"/>
      <c r="F15" s="13"/>
      <c r="G15" s="5"/>
      <c r="H15" s="7"/>
    </row>
    <row r="16" spans="1:8" x14ac:dyDescent="0.25">
      <c r="A16" s="9"/>
      <c r="B16" s="5"/>
      <c r="C16" s="5"/>
      <c r="D16" s="5"/>
      <c r="E16" s="5"/>
      <c r="F16" s="13"/>
      <c r="G16" s="13"/>
      <c r="H16" s="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15" sqref="H15"/>
    </sheetView>
  </sheetViews>
  <sheetFormatPr defaultRowHeight="15" x14ac:dyDescent="0.25"/>
  <cols>
    <col min="1" max="1" width="18.7109375" customWidth="1"/>
    <col min="2" max="2" width="16.85546875" bestFit="1" customWidth="1"/>
    <col min="3" max="4" width="14" customWidth="1"/>
    <col min="5" max="5" width="15" bestFit="1" customWidth="1"/>
    <col min="6" max="6" width="24" bestFit="1" customWidth="1"/>
    <col min="7" max="7" width="21.140625" bestFit="1" customWidth="1"/>
    <col min="8" max="8" width="33" customWidth="1"/>
  </cols>
  <sheetData>
    <row r="1" spans="1:8" ht="19.5" x14ac:dyDescent="0.3">
      <c r="A1" s="2" t="s">
        <v>3</v>
      </c>
    </row>
    <row r="2" spans="1:8" x14ac:dyDescent="0.25">
      <c r="A2" s="1" t="s">
        <v>10</v>
      </c>
      <c r="B2" s="29">
        <v>6211</v>
      </c>
      <c r="C2" t="s">
        <v>4</v>
      </c>
      <c r="F2" s="1"/>
    </row>
    <row r="3" spans="1:8" x14ac:dyDescent="0.25">
      <c r="A3" s="1" t="s">
        <v>2</v>
      </c>
      <c r="B3" t="s">
        <v>447</v>
      </c>
    </row>
    <row r="4" spans="1:8" x14ac:dyDescent="0.25">
      <c r="A4" s="1" t="s">
        <v>9</v>
      </c>
      <c r="B4" s="28" t="s">
        <v>499</v>
      </c>
      <c r="C4" s="31" t="s">
        <v>749</v>
      </c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ht="17.25" x14ac:dyDescent="0.25">
      <c r="A7" s="23" t="s">
        <v>666</v>
      </c>
      <c r="B7" s="23" t="s">
        <v>319</v>
      </c>
      <c r="C7" s="5" t="s">
        <v>14</v>
      </c>
      <c r="D7" s="23" t="s">
        <v>7</v>
      </c>
      <c r="E7" s="23">
        <v>800</v>
      </c>
      <c r="F7" s="23" t="s">
        <v>11</v>
      </c>
      <c r="G7" s="23">
        <v>310</v>
      </c>
      <c r="H7" s="26" t="s">
        <v>758</v>
      </c>
    </row>
    <row r="8" spans="1:8" ht="17.25" x14ac:dyDescent="0.25">
      <c r="A8" s="23" t="s">
        <v>667</v>
      </c>
      <c r="B8" s="23" t="s">
        <v>286</v>
      </c>
      <c r="C8" s="5" t="s">
        <v>15</v>
      </c>
      <c r="D8" s="23" t="s">
        <v>7</v>
      </c>
      <c r="E8" s="23">
        <v>800</v>
      </c>
      <c r="F8" s="23" t="s">
        <v>11</v>
      </c>
      <c r="G8" s="23">
        <v>310</v>
      </c>
      <c r="H8" s="26" t="s">
        <v>448</v>
      </c>
    </row>
    <row r="9" spans="1:8" s="31" customFormat="1" ht="17.25" x14ac:dyDescent="0.25">
      <c r="A9" s="25" t="s">
        <v>668</v>
      </c>
      <c r="B9" s="13" t="s">
        <v>293</v>
      </c>
      <c r="C9" s="13" t="s">
        <v>172</v>
      </c>
      <c r="D9" s="13" t="s">
        <v>7</v>
      </c>
      <c r="E9" s="25">
        <v>800</v>
      </c>
      <c r="F9" s="13" t="s">
        <v>32</v>
      </c>
      <c r="G9" s="13">
        <v>310</v>
      </c>
      <c r="H9" s="26" t="s">
        <v>757</v>
      </c>
    </row>
    <row r="10" spans="1:8" s="45" customFormat="1" ht="17.25" x14ac:dyDescent="0.25">
      <c r="A10" s="54" t="s">
        <v>669</v>
      </c>
      <c r="B10" s="43" t="s">
        <v>415</v>
      </c>
      <c r="C10" s="43" t="s">
        <v>172</v>
      </c>
      <c r="D10" s="43" t="s">
        <v>7</v>
      </c>
      <c r="E10" s="54">
        <v>800</v>
      </c>
      <c r="F10" s="43" t="s">
        <v>11</v>
      </c>
      <c r="G10" s="43">
        <v>310</v>
      </c>
      <c r="H10" s="55" t="s">
        <v>448</v>
      </c>
    </row>
    <row r="11" spans="1:8" s="31" customFormat="1" ht="17.25" x14ac:dyDescent="0.25">
      <c r="A11" s="25" t="s">
        <v>670</v>
      </c>
      <c r="B11" s="13" t="s">
        <v>293</v>
      </c>
      <c r="C11" s="13" t="s">
        <v>172</v>
      </c>
      <c r="D11" s="13" t="s">
        <v>7</v>
      </c>
      <c r="E11" s="25">
        <v>800</v>
      </c>
      <c r="F11" s="13" t="s">
        <v>32</v>
      </c>
      <c r="G11" s="13">
        <v>310</v>
      </c>
      <c r="H11" s="26" t="s">
        <v>776</v>
      </c>
    </row>
    <row r="12" spans="1:8" s="16" customFormat="1" ht="17.25" x14ac:dyDescent="0.25">
      <c r="A12" s="25" t="s">
        <v>671</v>
      </c>
      <c r="B12" s="13" t="s">
        <v>293</v>
      </c>
      <c r="C12" s="13" t="s">
        <v>172</v>
      </c>
      <c r="D12" s="13" t="s">
        <v>7</v>
      </c>
      <c r="E12" s="25">
        <v>800</v>
      </c>
      <c r="F12" s="13" t="s">
        <v>32</v>
      </c>
      <c r="G12" s="13">
        <v>310</v>
      </c>
      <c r="H12" s="26" t="s">
        <v>777</v>
      </c>
    </row>
    <row r="13" spans="1:8" s="31" customFormat="1" ht="17.25" x14ac:dyDescent="0.25">
      <c r="A13" s="25" t="s">
        <v>672</v>
      </c>
      <c r="B13" s="13" t="s">
        <v>307</v>
      </c>
      <c r="C13" s="13" t="s">
        <v>172</v>
      </c>
      <c r="D13" s="13" t="s">
        <v>13</v>
      </c>
      <c r="E13" s="25">
        <v>800</v>
      </c>
      <c r="F13" s="13" t="s">
        <v>11</v>
      </c>
      <c r="G13" s="13">
        <v>310</v>
      </c>
      <c r="H13" s="26"/>
    </row>
    <row r="14" spans="1:8" s="16" customFormat="1" ht="17.25" x14ac:dyDescent="0.25">
      <c r="A14" s="25" t="s">
        <v>673</v>
      </c>
      <c r="B14" s="13" t="s">
        <v>366</v>
      </c>
      <c r="C14" s="13" t="s">
        <v>172</v>
      </c>
      <c r="D14" s="13" t="s">
        <v>13</v>
      </c>
      <c r="E14" s="25">
        <v>800</v>
      </c>
      <c r="F14" s="13" t="s">
        <v>32</v>
      </c>
      <c r="G14" s="13">
        <v>310</v>
      </c>
      <c r="H14" s="26" t="s">
        <v>778</v>
      </c>
    </row>
    <row r="15" spans="1:8" ht="17.25" x14ac:dyDescent="0.25">
      <c r="A15" s="25" t="s">
        <v>674</v>
      </c>
      <c r="B15" s="13" t="s">
        <v>293</v>
      </c>
      <c r="C15" s="13" t="s">
        <v>172</v>
      </c>
      <c r="D15" s="13" t="s">
        <v>7</v>
      </c>
      <c r="E15" s="25">
        <v>800</v>
      </c>
      <c r="F15" s="13" t="s">
        <v>32</v>
      </c>
      <c r="G15" s="13">
        <v>310</v>
      </c>
      <c r="H15" s="26" t="s">
        <v>756</v>
      </c>
    </row>
    <row r="16" spans="1:8" s="33" customFormat="1" ht="17.25" x14ac:dyDescent="0.25">
      <c r="A16" s="54" t="s">
        <v>675</v>
      </c>
      <c r="B16" s="43" t="s">
        <v>299</v>
      </c>
      <c r="C16" s="43" t="s">
        <v>172</v>
      </c>
      <c r="D16" s="43" t="s">
        <v>7</v>
      </c>
      <c r="E16" s="54">
        <v>800</v>
      </c>
      <c r="F16" s="43" t="s">
        <v>449</v>
      </c>
      <c r="G16" s="43">
        <v>310</v>
      </c>
      <c r="H16" s="55" t="s">
        <v>742</v>
      </c>
    </row>
    <row r="17" spans="1:8" ht="17.25" x14ac:dyDescent="0.25">
      <c r="A17" s="25" t="s">
        <v>676</v>
      </c>
      <c r="B17" s="13" t="s">
        <v>303</v>
      </c>
      <c r="C17" s="13" t="s">
        <v>172</v>
      </c>
      <c r="D17" s="13" t="s">
        <v>7</v>
      </c>
      <c r="E17" s="25">
        <v>800</v>
      </c>
      <c r="F17" s="13" t="s">
        <v>449</v>
      </c>
      <c r="G17" s="13">
        <v>310</v>
      </c>
      <c r="H17" s="26" t="s">
        <v>742</v>
      </c>
    </row>
    <row r="18" spans="1:8" ht="17.25" x14ac:dyDescent="0.25">
      <c r="A18" s="25" t="s">
        <v>677</v>
      </c>
      <c r="B18" s="13" t="s">
        <v>308</v>
      </c>
      <c r="C18" s="13" t="s">
        <v>172</v>
      </c>
      <c r="D18" s="13" t="s">
        <v>13</v>
      </c>
      <c r="E18" s="25">
        <v>800</v>
      </c>
      <c r="F18" s="13" t="s">
        <v>449</v>
      </c>
      <c r="G18" s="13">
        <v>310</v>
      </c>
      <c r="H18" s="26" t="s">
        <v>742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115" zoomScaleNormal="115" workbookViewId="0"/>
  </sheetViews>
  <sheetFormatPr defaultRowHeight="15" x14ac:dyDescent="0.25"/>
  <cols>
    <col min="1" max="1" width="18.7109375" customWidth="1"/>
    <col min="2" max="2" width="16.85546875" bestFit="1" customWidth="1"/>
    <col min="3" max="4" width="14" customWidth="1"/>
    <col min="5" max="5" width="15" bestFit="1" customWidth="1"/>
    <col min="6" max="6" width="24" bestFit="1" customWidth="1"/>
    <col min="7" max="7" width="21.140625" bestFit="1" customWidth="1"/>
    <col min="8" max="8" width="80.28515625" customWidth="1"/>
  </cols>
  <sheetData>
    <row r="1" spans="1:8" ht="19.5" x14ac:dyDescent="0.3">
      <c r="A1" s="2" t="s">
        <v>3</v>
      </c>
      <c r="B1" s="2"/>
      <c r="C1" s="2"/>
      <c r="D1" s="2"/>
    </row>
    <row r="2" spans="1:8" x14ac:dyDescent="0.25">
      <c r="A2" s="1" t="s">
        <v>10</v>
      </c>
      <c r="B2" s="29">
        <v>6272</v>
      </c>
      <c r="C2" t="s">
        <v>4</v>
      </c>
      <c r="F2" s="1"/>
    </row>
    <row r="3" spans="1:8" x14ac:dyDescent="0.25">
      <c r="A3" s="1" t="s">
        <v>2</v>
      </c>
      <c r="B3">
        <v>800</v>
      </c>
      <c r="C3">
        <v>600</v>
      </c>
    </row>
    <row r="4" spans="1:8" x14ac:dyDescent="0.25">
      <c r="A4" s="1" t="s">
        <v>9</v>
      </c>
      <c r="B4" s="28" t="s">
        <v>499</v>
      </c>
      <c r="C4" s="31" t="s">
        <v>749</v>
      </c>
      <c r="G4" s="16"/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ht="17.25" x14ac:dyDescent="0.25">
      <c r="A7" s="13" t="s">
        <v>540</v>
      </c>
      <c r="B7" s="13" t="s">
        <v>319</v>
      </c>
      <c r="C7" s="13" t="s">
        <v>329</v>
      </c>
      <c r="D7" s="13" t="s">
        <v>7</v>
      </c>
      <c r="E7" s="13">
        <v>800</v>
      </c>
      <c r="F7" s="13" t="s">
        <v>11</v>
      </c>
      <c r="G7" s="13">
        <v>310</v>
      </c>
      <c r="H7" s="34" t="s">
        <v>750</v>
      </c>
    </row>
    <row r="8" spans="1:8" ht="17.25" x14ac:dyDescent="0.25">
      <c r="A8" s="13" t="s">
        <v>541</v>
      </c>
      <c r="B8" s="13" t="s">
        <v>319</v>
      </c>
      <c r="C8" s="13" t="s">
        <v>329</v>
      </c>
      <c r="D8" s="13" t="s">
        <v>7</v>
      </c>
      <c r="E8" s="13">
        <v>800</v>
      </c>
      <c r="F8" s="13" t="s">
        <v>11</v>
      </c>
      <c r="G8" s="13">
        <v>310</v>
      </c>
      <c r="H8" s="34" t="s">
        <v>751</v>
      </c>
    </row>
    <row r="9" spans="1:8" ht="17.25" x14ac:dyDescent="0.25">
      <c r="A9" s="13" t="s">
        <v>542</v>
      </c>
      <c r="B9" s="13" t="s">
        <v>286</v>
      </c>
      <c r="C9" s="13" t="s">
        <v>172</v>
      </c>
      <c r="D9" s="13" t="s">
        <v>7</v>
      </c>
      <c r="E9" s="13">
        <v>800</v>
      </c>
      <c r="F9" s="13" t="s">
        <v>11</v>
      </c>
      <c r="G9" s="13">
        <v>310</v>
      </c>
      <c r="H9" s="34" t="s">
        <v>573</v>
      </c>
    </row>
    <row r="10" spans="1:8" ht="17.25" x14ac:dyDescent="0.25">
      <c r="A10" s="13" t="s">
        <v>543</v>
      </c>
      <c r="B10" s="13" t="s">
        <v>286</v>
      </c>
      <c r="C10" s="13" t="s">
        <v>172</v>
      </c>
      <c r="D10" s="13" t="s">
        <v>7</v>
      </c>
      <c r="E10" s="13">
        <v>800</v>
      </c>
      <c r="F10" s="13" t="s">
        <v>11</v>
      </c>
      <c r="G10" s="13">
        <v>310</v>
      </c>
      <c r="H10" s="34" t="s">
        <v>404</v>
      </c>
    </row>
    <row r="11" spans="1:8" s="32" customFormat="1" ht="17.25" x14ac:dyDescent="0.25">
      <c r="A11" s="13" t="s">
        <v>544</v>
      </c>
      <c r="B11" s="13" t="s">
        <v>293</v>
      </c>
      <c r="C11" s="13" t="s">
        <v>172</v>
      </c>
      <c r="D11" s="13" t="s">
        <v>7</v>
      </c>
      <c r="E11" s="13">
        <v>800</v>
      </c>
      <c r="F11" s="13" t="s">
        <v>589</v>
      </c>
      <c r="G11" s="13">
        <v>310</v>
      </c>
      <c r="H11" s="34" t="s">
        <v>780</v>
      </c>
    </row>
    <row r="12" spans="1:8" s="33" customFormat="1" ht="17.25" x14ac:dyDescent="0.25">
      <c r="A12" s="43" t="s">
        <v>545</v>
      </c>
      <c r="B12" s="43" t="s">
        <v>296</v>
      </c>
      <c r="C12" s="43" t="s">
        <v>172</v>
      </c>
      <c r="D12" s="43" t="s">
        <v>7</v>
      </c>
      <c r="E12" s="43">
        <v>800</v>
      </c>
      <c r="F12" s="43" t="s">
        <v>11</v>
      </c>
      <c r="G12" s="43">
        <v>310</v>
      </c>
      <c r="H12" s="44" t="s">
        <v>573</v>
      </c>
    </row>
    <row r="13" spans="1:8" s="33" customFormat="1" ht="17.25" x14ac:dyDescent="0.25">
      <c r="A13" s="43" t="s">
        <v>546</v>
      </c>
      <c r="B13" s="43" t="s">
        <v>296</v>
      </c>
      <c r="C13" s="43" t="s">
        <v>172</v>
      </c>
      <c r="D13" s="43" t="s">
        <v>7</v>
      </c>
      <c r="E13" s="43">
        <v>800</v>
      </c>
      <c r="F13" s="43" t="s">
        <v>11</v>
      </c>
      <c r="G13" s="43">
        <v>310</v>
      </c>
      <c r="H13" s="44" t="s">
        <v>404</v>
      </c>
    </row>
    <row r="14" spans="1:8" s="32" customFormat="1" ht="17.25" x14ac:dyDescent="0.25">
      <c r="A14" s="13" t="s">
        <v>547</v>
      </c>
      <c r="B14" s="13" t="s">
        <v>299</v>
      </c>
      <c r="C14" s="13" t="s">
        <v>172</v>
      </c>
      <c r="D14" s="13" t="s">
        <v>7</v>
      </c>
      <c r="E14" s="13">
        <v>800</v>
      </c>
      <c r="F14" s="13" t="s">
        <v>33</v>
      </c>
      <c r="G14" s="13">
        <v>310</v>
      </c>
      <c r="H14" s="34" t="s">
        <v>780</v>
      </c>
    </row>
    <row r="15" spans="1:8" s="32" customFormat="1" ht="17.25" x14ac:dyDescent="0.25">
      <c r="A15" s="13" t="s">
        <v>574</v>
      </c>
      <c r="B15" s="13" t="s">
        <v>303</v>
      </c>
      <c r="C15" s="13" t="s">
        <v>172</v>
      </c>
      <c r="D15" s="13" t="s">
        <v>7</v>
      </c>
      <c r="E15" s="13">
        <v>800</v>
      </c>
      <c r="F15" s="13" t="s">
        <v>33</v>
      </c>
      <c r="G15" s="13">
        <v>310</v>
      </c>
      <c r="H15" s="34" t="s">
        <v>781</v>
      </c>
    </row>
    <row r="16" spans="1:8" s="32" customFormat="1" ht="30" x14ac:dyDescent="0.25">
      <c r="A16" s="13" t="s">
        <v>575</v>
      </c>
      <c r="B16" s="13" t="s">
        <v>299</v>
      </c>
      <c r="C16" s="13" t="s">
        <v>172</v>
      </c>
      <c r="D16" s="13" t="s">
        <v>7</v>
      </c>
      <c r="E16" s="13">
        <v>800</v>
      </c>
      <c r="F16" s="13" t="s">
        <v>33</v>
      </c>
      <c r="G16" s="13">
        <v>310</v>
      </c>
      <c r="H16" s="34" t="s">
        <v>782</v>
      </c>
    </row>
    <row r="17" spans="1:8" ht="17.25" x14ac:dyDescent="0.25">
      <c r="A17" s="13" t="s">
        <v>576</v>
      </c>
      <c r="B17" s="13" t="s">
        <v>317</v>
      </c>
      <c r="C17" s="13" t="s">
        <v>592</v>
      </c>
      <c r="D17" s="13" t="s">
        <v>7</v>
      </c>
      <c r="E17" s="13">
        <v>800</v>
      </c>
      <c r="F17" s="13" t="s">
        <v>11</v>
      </c>
      <c r="G17" s="13">
        <v>310</v>
      </c>
      <c r="H17" s="34" t="s">
        <v>730</v>
      </c>
    </row>
    <row r="18" spans="1:8" ht="17.25" x14ac:dyDescent="0.25">
      <c r="A18" s="13" t="s">
        <v>577</v>
      </c>
      <c r="B18" s="13" t="s">
        <v>328</v>
      </c>
      <c r="C18" s="13" t="s">
        <v>593</v>
      </c>
      <c r="D18" s="13" t="s">
        <v>7</v>
      </c>
      <c r="E18" s="13">
        <v>800</v>
      </c>
      <c r="F18" s="13" t="s">
        <v>11</v>
      </c>
      <c r="G18" s="13">
        <v>310</v>
      </c>
      <c r="H18" s="34" t="s">
        <v>731</v>
      </c>
    </row>
    <row r="19" spans="1:8" ht="17.25" x14ac:dyDescent="0.25">
      <c r="A19" s="13" t="s">
        <v>578</v>
      </c>
      <c r="B19" s="13" t="s">
        <v>307</v>
      </c>
      <c r="C19" s="13" t="s">
        <v>172</v>
      </c>
      <c r="D19" s="13" t="s">
        <v>13</v>
      </c>
      <c r="E19" s="13">
        <v>800</v>
      </c>
      <c r="F19" s="13" t="s">
        <v>11</v>
      </c>
      <c r="G19" s="13">
        <v>310</v>
      </c>
      <c r="H19" s="34" t="s">
        <v>548</v>
      </c>
    </row>
    <row r="20" spans="1:8" s="32" customFormat="1" ht="17.25" x14ac:dyDescent="0.25">
      <c r="A20" s="13" t="s">
        <v>579</v>
      </c>
      <c r="B20" s="13" t="s">
        <v>308</v>
      </c>
      <c r="C20" s="13" t="s">
        <v>172</v>
      </c>
      <c r="D20" s="13" t="s">
        <v>13</v>
      </c>
      <c r="E20" s="13">
        <v>800</v>
      </c>
      <c r="F20" s="13" t="s">
        <v>33</v>
      </c>
      <c r="G20" s="13">
        <v>310</v>
      </c>
      <c r="H20" s="34" t="s">
        <v>783</v>
      </c>
    </row>
    <row r="21" spans="1:8" x14ac:dyDescent="0.25">
      <c r="A21" s="13"/>
      <c r="B21" s="31"/>
      <c r="C21" s="13"/>
      <c r="D21" s="13"/>
      <c r="E21" s="13"/>
      <c r="F21" s="31"/>
      <c r="G21" s="13"/>
      <c r="H21" s="34"/>
    </row>
    <row r="22" spans="1:8" ht="17.25" x14ac:dyDescent="0.25">
      <c r="A22" s="13" t="s">
        <v>580</v>
      </c>
      <c r="B22" s="13" t="s">
        <v>319</v>
      </c>
      <c r="C22" s="13" t="s">
        <v>329</v>
      </c>
      <c r="D22" s="13" t="s">
        <v>7</v>
      </c>
      <c r="E22" s="13">
        <v>600</v>
      </c>
      <c r="F22" s="13" t="s">
        <v>11</v>
      </c>
      <c r="G22" s="13">
        <v>310</v>
      </c>
      <c r="H22" s="34" t="s">
        <v>752</v>
      </c>
    </row>
    <row r="23" spans="1:8" ht="17.25" x14ac:dyDescent="0.25">
      <c r="A23" s="13" t="s">
        <v>581</v>
      </c>
      <c r="B23" s="13" t="s">
        <v>286</v>
      </c>
      <c r="C23" s="13" t="s">
        <v>172</v>
      </c>
      <c r="D23" s="13" t="s">
        <v>7</v>
      </c>
      <c r="E23" s="13">
        <v>600</v>
      </c>
      <c r="F23" s="13" t="s">
        <v>11</v>
      </c>
      <c r="G23" s="13">
        <v>310</v>
      </c>
      <c r="H23" s="34" t="s">
        <v>548</v>
      </c>
    </row>
    <row r="24" spans="1:8" s="32" customFormat="1" ht="17.25" x14ac:dyDescent="0.25">
      <c r="A24" s="13" t="s">
        <v>582</v>
      </c>
      <c r="B24" s="13" t="s">
        <v>293</v>
      </c>
      <c r="C24" s="13" t="s">
        <v>172</v>
      </c>
      <c r="D24" s="13" t="s">
        <v>7</v>
      </c>
      <c r="E24" s="13">
        <v>600</v>
      </c>
      <c r="F24" s="13" t="s">
        <v>32</v>
      </c>
      <c r="G24" s="13">
        <v>310</v>
      </c>
      <c r="H24" s="34" t="s">
        <v>784</v>
      </c>
    </row>
    <row r="25" spans="1:8" s="33" customFormat="1" ht="17.25" x14ac:dyDescent="0.25">
      <c r="A25" s="43" t="s">
        <v>583</v>
      </c>
      <c r="B25" s="43" t="s">
        <v>296</v>
      </c>
      <c r="C25" s="43" t="s">
        <v>172</v>
      </c>
      <c r="D25" s="43" t="s">
        <v>7</v>
      </c>
      <c r="E25" s="43">
        <v>600</v>
      </c>
      <c r="F25" s="43" t="s">
        <v>11</v>
      </c>
      <c r="G25" s="43">
        <v>310</v>
      </c>
      <c r="H25" s="44" t="s">
        <v>548</v>
      </c>
    </row>
    <row r="26" spans="1:8" s="32" customFormat="1" ht="17.25" x14ac:dyDescent="0.25">
      <c r="A26" s="13" t="s">
        <v>584</v>
      </c>
      <c r="B26" s="13" t="s">
        <v>299</v>
      </c>
      <c r="C26" s="13" t="s">
        <v>172</v>
      </c>
      <c r="D26" s="13" t="s">
        <v>7</v>
      </c>
      <c r="E26" s="13">
        <v>600</v>
      </c>
      <c r="F26" s="13" t="s">
        <v>45</v>
      </c>
      <c r="G26" s="13">
        <v>310</v>
      </c>
      <c r="H26" s="34" t="s">
        <v>785</v>
      </c>
    </row>
    <row r="27" spans="1:8" ht="17.25" x14ac:dyDescent="0.25">
      <c r="A27" s="13" t="s">
        <v>585</v>
      </c>
      <c r="B27" s="13" t="s">
        <v>307</v>
      </c>
      <c r="C27" s="13" t="s">
        <v>172</v>
      </c>
      <c r="D27" s="13" t="s">
        <v>13</v>
      </c>
      <c r="E27" s="13">
        <v>600</v>
      </c>
      <c r="F27" s="13" t="s">
        <v>11</v>
      </c>
      <c r="G27" s="13">
        <v>310</v>
      </c>
      <c r="H27" s="34" t="s">
        <v>548</v>
      </c>
    </row>
    <row r="28" spans="1:8" s="32" customFormat="1" ht="17.25" x14ac:dyDescent="0.25">
      <c r="A28" s="13" t="s">
        <v>586</v>
      </c>
      <c r="B28" s="13" t="s">
        <v>308</v>
      </c>
      <c r="C28" s="13" t="s">
        <v>172</v>
      </c>
      <c r="D28" s="13" t="s">
        <v>13</v>
      </c>
      <c r="E28" s="13">
        <v>600</v>
      </c>
      <c r="F28" s="13" t="s">
        <v>45</v>
      </c>
      <c r="G28" s="13">
        <v>310</v>
      </c>
      <c r="H28" s="34" t="s">
        <v>779</v>
      </c>
    </row>
    <row r="29" spans="1:8" x14ac:dyDescent="0.25">
      <c r="A29" s="13"/>
      <c r="B29" s="31"/>
      <c r="C29" s="31"/>
      <c r="D29" s="31"/>
      <c r="E29" s="31"/>
      <c r="F29" s="31"/>
      <c r="G29" s="31"/>
      <c r="H29" s="31"/>
    </row>
    <row r="30" spans="1:8" x14ac:dyDescent="0.25">
      <c r="A30" s="31"/>
      <c r="B30" s="31"/>
      <c r="C30" s="31"/>
      <c r="D30" s="31"/>
      <c r="E30" s="31"/>
      <c r="F30" s="31"/>
      <c r="G30" s="31"/>
      <c r="H30" s="31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/>
  </sheetViews>
  <sheetFormatPr defaultRowHeight="15" x14ac:dyDescent="0.25"/>
  <cols>
    <col min="1" max="1" width="20.140625" customWidth="1"/>
    <col min="2" max="2" width="16.85546875" bestFit="1" customWidth="1"/>
    <col min="3" max="3" width="16.5703125" customWidth="1"/>
    <col min="4" max="4" width="10" bestFit="1" customWidth="1"/>
    <col min="5" max="5" width="15" style="22" bestFit="1" customWidth="1"/>
    <col min="6" max="6" width="29" customWidth="1"/>
    <col min="7" max="7" width="21.140625" bestFit="1" customWidth="1"/>
    <col min="8" max="8" width="14.28515625" bestFit="1" customWidth="1"/>
  </cols>
  <sheetData>
    <row r="1" spans="1:8" ht="19.5" x14ac:dyDescent="0.3">
      <c r="A1" s="17" t="s">
        <v>3</v>
      </c>
      <c r="B1" s="17"/>
      <c r="C1" s="17"/>
      <c r="D1" s="17"/>
      <c r="E1" s="21"/>
      <c r="F1" s="18"/>
      <c r="G1" s="18"/>
      <c r="H1" s="18"/>
    </row>
    <row r="2" spans="1:8" x14ac:dyDescent="0.25">
      <c r="A2" s="19" t="s">
        <v>10</v>
      </c>
      <c r="B2" s="30">
        <v>6324</v>
      </c>
      <c r="C2" s="18" t="s">
        <v>4</v>
      </c>
      <c r="D2" s="18"/>
      <c r="E2" s="21"/>
      <c r="F2" s="19"/>
      <c r="G2" s="18"/>
      <c r="H2" s="18"/>
    </row>
    <row r="3" spans="1:8" x14ac:dyDescent="0.25">
      <c r="A3" s="19" t="s">
        <v>2</v>
      </c>
      <c r="B3" s="18">
        <v>850</v>
      </c>
      <c r="C3" s="18">
        <v>600</v>
      </c>
      <c r="D3" s="18"/>
      <c r="E3" s="21"/>
      <c r="F3" s="18"/>
      <c r="G3" s="18"/>
      <c r="H3" s="18"/>
    </row>
    <row r="4" spans="1:8" x14ac:dyDescent="0.25">
      <c r="A4" s="19" t="s">
        <v>9</v>
      </c>
      <c r="B4" s="28" t="s">
        <v>499</v>
      </c>
      <c r="C4" s="1" t="s">
        <v>736</v>
      </c>
      <c r="D4" s="18"/>
      <c r="E4" s="21" t="s">
        <v>753</v>
      </c>
      <c r="F4" s="18"/>
      <c r="H4" s="18"/>
    </row>
    <row r="5" spans="1:8" x14ac:dyDescent="0.25">
      <c r="C5" s="18"/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ht="17.25" x14ac:dyDescent="0.25">
      <c r="A7" t="s">
        <v>341</v>
      </c>
      <c r="B7" s="5" t="s">
        <v>282</v>
      </c>
      <c r="C7" s="5" t="s">
        <v>14</v>
      </c>
      <c r="D7" s="5" t="s">
        <v>7</v>
      </c>
      <c r="E7" s="22">
        <v>850</v>
      </c>
      <c r="F7" s="5" t="s">
        <v>11</v>
      </c>
      <c r="G7" s="5">
        <v>310</v>
      </c>
      <c r="H7" s="8" t="s">
        <v>30</v>
      </c>
    </row>
    <row r="8" spans="1:8" ht="17.25" x14ac:dyDescent="0.25">
      <c r="A8" t="s">
        <v>342</v>
      </c>
      <c r="B8" s="5" t="s">
        <v>330</v>
      </c>
      <c r="C8" s="5" t="s">
        <v>14</v>
      </c>
      <c r="D8" s="5" t="s">
        <v>7</v>
      </c>
      <c r="E8" s="22">
        <v>850</v>
      </c>
      <c r="F8" s="5" t="s">
        <v>681</v>
      </c>
      <c r="G8" s="5">
        <v>310</v>
      </c>
      <c r="H8" s="8" t="s">
        <v>30</v>
      </c>
    </row>
    <row r="9" spans="1:8" s="31" customFormat="1" ht="17.25" x14ac:dyDescent="0.25">
      <c r="A9" s="31" t="s">
        <v>343</v>
      </c>
      <c r="B9" s="13" t="s">
        <v>317</v>
      </c>
      <c r="C9" s="13" t="s">
        <v>592</v>
      </c>
      <c r="D9" s="13" t="s">
        <v>7</v>
      </c>
      <c r="E9" s="25">
        <v>850</v>
      </c>
      <c r="F9" s="13" t="s">
        <v>11</v>
      </c>
      <c r="G9" s="13">
        <v>310</v>
      </c>
      <c r="H9" s="14" t="s">
        <v>30</v>
      </c>
    </row>
    <row r="10" spans="1:8" ht="17.25" x14ac:dyDescent="0.25">
      <c r="A10" t="s">
        <v>344</v>
      </c>
      <c r="B10" s="5" t="s">
        <v>286</v>
      </c>
      <c r="C10" s="5" t="s">
        <v>15</v>
      </c>
      <c r="D10" s="5" t="s">
        <v>7</v>
      </c>
      <c r="E10" s="22">
        <v>850</v>
      </c>
      <c r="F10" s="5" t="s">
        <v>11</v>
      </c>
      <c r="G10" s="5">
        <v>310</v>
      </c>
      <c r="H10" s="8" t="s">
        <v>349</v>
      </c>
    </row>
    <row r="11" spans="1:8" ht="17.25" x14ac:dyDescent="0.25">
      <c r="A11" t="s">
        <v>345</v>
      </c>
      <c r="B11" s="5" t="s">
        <v>311</v>
      </c>
      <c r="C11" s="5" t="s">
        <v>15</v>
      </c>
      <c r="D11" s="5" t="s">
        <v>7</v>
      </c>
      <c r="E11" s="22">
        <v>850</v>
      </c>
      <c r="F11" s="5" t="s">
        <v>681</v>
      </c>
      <c r="G11" s="5">
        <v>310</v>
      </c>
      <c r="H11" s="8" t="s">
        <v>786</v>
      </c>
    </row>
    <row r="12" spans="1:8" s="33" customFormat="1" ht="17.25" x14ac:dyDescent="0.25">
      <c r="A12" s="33" t="s">
        <v>346</v>
      </c>
      <c r="B12" s="41" t="s">
        <v>296</v>
      </c>
      <c r="C12" s="41" t="s">
        <v>15</v>
      </c>
      <c r="D12" s="41" t="s">
        <v>7</v>
      </c>
      <c r="E12" s="51">
        <v>850</v>
      </c>
      <c r="F12" s="41" t="s">
        <v>11</v>
      </c>
      <c r="G12" s="41">
        <v>310</v>
      </c>
      <c r="H12" s="53" t="s">
        <v>349</v>
      </c>
    </row>
    <row r="13" spans="1:8" ht="17.25" x14ac:dyDescent="0.25">
      <c r="A13" t="s">
        <v>347</v>
      </c>
      <c r="B13" s="5" t="s">
        <v>311</v>
      </c>
      <c r="C13" s="5" t="s">
        <v>15</v>
      </c>
      <c r="D13" s="5" t="s">
        <v>7</v>
      </c>
      <c r="E13" s="22">
        <v>850</v>
      </c>
      <c r="F13" s="5" t="s">
        <v>699</v>
      </c>
      <c r="G13" s="5">
        <v>310</v>
      </c>
      <c r="H13" s="8" t="s">
        <v>786</v>
      </c>
    </row>
    <row r="14" spans="1:8" ht="17.25" x14ac:dyDescent="0.25">
      <c r="A14" t="s">
        <v>348</v>
      </c>
      <c r="B14" s="5" t="s">
        <v>311</v>
      </c>
      <c r="C14" s="5" t="s">
        <v>15</v>
      </c>
      <c r="D14" s="5" t="s">
        <v>7</v>
      </c>
      <c r="E14" s="22">
        <v>850</v>
      </c>
      <c r="F14" s="5" t="s">
        <v>699</v>
      </c>
      <c r="G14" s="5">
        <v>310</v>
      </c>
      <c r="H14" s="8" t="s">
        <v>787</v>
      </c>
    </row>
    <row r="15" spans="1:8" ht="17.25" x14ac:dyDescent="0.25">
      <c r="A15" t="s">
        <v>350</v>
      </c>
      <c r="B15" s="5" t="s">
        <v>307</v>
      </c>
      <c r="C15" s="5" t="s">
        <v>15</v>
      </c>
      <c r="D15" s="5" t="s">
        <v>13</v>
      </c>
      <c r="E15" s="22">
        <v>850</v>
      </c>
      <c r="F15" s="5" t="s">
        <v>11</v>
      </c>
      <c r="G15" s="5">
        <v>310</v>
      </c>
      <c r="H15" s="8" t="s">
        <v>55</v>
      </c>
    </row>
    <row r="16" spans="1:8" ht="17.25" x14ac:dyDescent="0.25">
      <c r="A16" t="s">
        <v>351</v>
      </c>
      <c r="B16" s="5" t="s">
        <v>366</v>
      </c>
      <c r="C16" s="5" t="s">
        <v>15</v>
      </c>
      <c r="D16" s="5" t="s">
        <v>13</v>
      </c>
      <c r="E16" s="22">
        <v>850</v>
      </c>
      <c r="F16" s="5" t="s">
        <v>699</v>
      </c>
      <c r="G16" s="9">
        <v>310</v>
      </c>
      <c r="H16" s="8" t="s">
        <v>788</v>
      </c>
    </row>
    <row r="17" spans="1:8" ht="17.25" x14ac:dyDescent="0.25">
      <c r="A17" t="s">
        <v>352</v>
      </c>
      <c r="B17" s="5" t="s">
        <v>316</v>
      </c>
      <c r="C17" s="5" t="s">
        <v>14</v>
      </c>
      <c r="D17" s="5" t="s">
        <v>7</v>
      </c>
      <c r="E17" s="22">
        <v>850</v>
      </c>
      <c r="F17" s="5" t="s">
        <v>11</v>
      </c>
      <c r="G17" s="9">
        <v>318</v>
      </c>
      <c r="H17" s="8" t="s">
        <v>30</v>
      </c>
    </row>
    <row r="18" spans="1:8" ht="17.25" x14ac:dyDescent="0.25">
      <c r="A18" t="s">
        <v>353</v>
      </c>
      <c r="B18" s="5" t="s">
        <v>316</v>
      </c>
      <c r="C18" s="5" t="s">
        <v>14</v>
      </c>
      <c r="D18" s="5" t="s">
        <v>7</v>
      </c>
      <c r="E18" s="22">
        <v>850</v>
      </c>
      <c r="F18" s="5" t="s">
        <v>11</v>
      </c>
      <c r="G18" s="9">
        <v>298</v>
      </c>
      <c r="H18" s="8" t="s">
        <v>30</v>
      </c>
    </row>
    <row r="19" spans="1:8" ht="17.25" x14ac:dyDescent="0.25">
      <c r="A19" t="s">
        <v>354</v>
      </c>
      <c r="B19" s="5" t="s">
        <v>316</v>
      </c>
      <c r="C19" s="5" t="s">
        <v>14</v>
      </c>
      <c r="D19" s="5" t="s">
        <v>7</v>
      </c>
      <c r="E19" s="22">
        <v>850</v>
      </c>
      <c r="F19" s="5" t="s">
        <v>11</v>
      </c>
      <c r="G19" s="9">
        <v>288</v>
      </c>
      <c r="H19" s="8" t="s">
        <v>30</v>
      </c>
    </row>
    <row r="20" spans="1:8" ht="17.25" x14ac:dyDescent="0.25">
      <c r="A20" t="s">
        <v>355</v>
      </c>
      <c r="B20" s="5" t="s">
        <v>312</v>
      </c>
      <c r="C20" s="5" t="s">
        <v>15</v>
      </c>
      <c r="D20" s="5" t="s">
        <v>7</v>
      </c>
      <c r="E20" s="22">
        <v>850</v>
      </c>
      <c r="F20" s="5" t="s">
        <v>11</v>
      </c>
      <c r="G20" s="9">
        <v>318</v>
      </c>
      <c r="H20" s="8" t="s">
        <v>349</v>
      </c>
    </row>
    <row r="21" spans="1:8" ht="17.25" x14ac:dyDescent="0.25">
      <c r="A21" t="s">
        <v>356</v>
      </c>
      <c r="B21" s="5" t="s">
        <v>312</v>
      </c>
      <c r="C21" s="5" t="s">
        <v>15</v>
      </c>
      <c r="D21" s="5" t="s">
        <v>7</v>
      </c>
      <c r="E21" s="22">
        <v>850</v>
      </c>
      <c r="F21" s="5" t="s">
        <v>11</v>
      </c>
      <c r="G21" s="9">
        <v>298</v>
      </c>
      <c r="H21" s="8" t="s">
        <v>349</v>
      </c>
    </row>
    <row r="22" spans="1:8" ht="17.25" x14ac:dyDescent="0.25">
      <c r="A22" t="s">
        <v>357</v>
      </c>
      <c r="B22" s="5" t="s">
        <v>312</v>
      </c>
      <c r="C22" s="5" t="s">
        <v>15</v>
      </c>
      <c r="D22" s="5" t="s">
        <v>7</v>
      </c>
      <c r="E22" s="22">
        <v>850</v>
      </c>
      <c r="F22" s="5" t="s">
        <v>11</v>
      </c>
      <c r="G22" s="9">
        <v>288</v>
      </c>
      <c r="H22" s="8" t="s">
        <v>349</v>
      </c>
    </row>
    <row r="23" spans="1:8" x14ac:dyDescent="0.25">
      <c r="B23" s="5"/>
      <c r="C23" s="5"/>
      <c r="D23" s="5"/>
      <c r="F23" s="5"/>
      <c r="G23" s="5"/>
      <c r="H23" s="8"/>
    </row>
    <row r="24" spans="1:8" ht="17.25" x14ac:dyDescent="0.25">
      <c r="A24" t="s">
        <v>358</v>
      </c>
      <c r="B24" s="5" t="s">
        <v>286</v>
      </c>
      <c r="C24" s="5" t="s">
        <v>15</v>
      </c>
      <c r="D24" s="5" t="s">
        <v>7</v>
      </c>
      <c r="E24" s="22">
        <v>600</v>
      </c>
      <c r="F24" s="5" t="s">
        <v>11</v>
      </c>
      <c r="G24" s="5">
        <v>310</v>
      </c>
      <c r="H24" s="8" t="s">
        <v>349</v>
      </c>
    </row>
    <row r="25" spans="1:8" ht="17.25" x14ac:dyDescent="0.25">
      <c r="A25" t="s">
        <v>359</v>
      </c>
      <c r="B25" s="5" t="s">
        <v>293</v>
      </c>
      <c r="C25" s="5" t="s">
        <v>15</v>
      </c>
      <c r="D25" s="5" t="s">
        <v>7</v>
      </c>
      <c r="E25" s="22">
        <v>600</v>
      </c>
      <c r="F25" s="5" t="s">
        <v>32</v>
      </c>
      <c r="G25" s="5">
        <v>310</v>
      </c>
      <c r="H25" s="8" t="s">
        <v>786</v>
      </c>
    </row>
    <row r="26" spans="1:8" s="33" customFormat="1" ht="17.25" x14ac:dyDescent="0.25">
      <c r="A26" s="33" t="s">
        <v>360</v>
      </c>
      <c r="B26" s="41" t="s">
        <v>296</v>
      </c>
      <c r="C26" s="41" t="s">
        <v>15</v>
      </c>
      <c r="D26" s="41" t="s">
        <v>7</v>
      </c>
      <c r="E26" s="51">
        <v>600</v>
      </c>
      <c r="F26" s="41" t="s">
        <v>11</v>
      </c>
      <c r="G26" s="41">
        <v>310</v>
      </c>
      <c r="H26" s="53" t="s">
        <v>349</v>
      </c>
    </row>
    <row r="27" spans="1:8" ht="17.25" x14ac:dyDescent="0.25">
      <c r="A27" t="s">
        <v>361</v>
      </c>
      <c r="B27" s="5" t="s">
        <v>299</v>
      </c>
      <c r="C27" s="5" t="s">
        <v>15</v>
      </c>
      <c r="D27" s="5" t="s">
        <v>7</v>
      </c>
      <c r="E27" s="22">
        <v>600</v>
      </c>
      <c r="F27" s="5" t="s">
        <v>362</v>
      </c>
      <c r="G27" s="5">
        <v>310</v>
      </c>
      <c r="H27" s="8" t="s">
        <v>786</v>
      </c>
    </row>
    <row r="28" spans="1:8" ht="17.25" x14ac:dyDescent="0.25">
      <c r="A28" t="s">
        <v>363</v>
      </c>
      <c r="B28" s="5" t="s">
        <v>303</v>
      </c>
      <c r="C28" s="5" t="s">
        <v>15</v>
      </c>
      <c r="D28" s="5" t="s">
        <v>7</v>
      </c>
      <c r="E28" s="22">
        <v>600</v>
      </c>
      <c r="F28" s="5" t="s">
        <v>362</v>
      </c>
      <c r="G28" s="5">
        <v>310</v>
      </c>
      <c r="H28" s="8" t="s">
        <v>787</v>
      </c>
    </row>
    <row r="29" spans="1:8" ht="17.25" x14ac:dyDescent="0.25">
      <c r="A29" t="s">
        <v>364</v>
      </c>
      <c r="B29" s="5" t="s">
        <v>307</v>
      </c>
      <c r="C29" s="5" t="s">
        <v>15</v>
      </c>
      <c r="D29" s="5" t="s">
        <v>13</v>
      </c>
      <c r="E29" s="22">
        <v>600</v>
      </c>
      <c r="F29" s="5" t="s">
        <v>11</v>
      </c>
      <c r="G29" s="5">
        <v>310</v>
      </c>
      <c r="H29" s="8" t="s">
        <v>157</v>
      </c>
    </row>
    <row r="30" spans="1:8" ht="17.25" x14ac:dyDescent="0.25">
      <c r="A30" t="s">
        <v>365</v>
      </c>
      <c r="B30" s="5" t="s">
        <v>366</v>
      </c>
      <c r="C30" s="5" t="s">
        <v>15</v>
      </c>
      <c r="D30" s="5" t="s">
        <v>13</v>
      </c>
      <c r="E30" s="22">
        <v>600</v>
      </c>
      <c r="F30" s="5" t="s">
        <v>700</v>
      </c>
      <c r="G30" s="5">
        <v>310</v>
      </c>
      <c r="H30" s="8" t="s">
        <v>789</v>
      </c>
    </row>
    <row r="31" spans="1:8" x14ac:dyDescent="0.25">
      <c r="H31" s="20"/>
    </row>
    <row r="32" spans="1:8" x14ac:dyDescent="0.25">
      <c r="H32" s="20"/>
    </row>
    <row r="33" spans="8:8" x14ac:dyDescent="0.25">
      <c r="H33" s="20"/>
    </row>
    <row r="34" spans="8:8" x14ac:dyDescent="0.25">
      <c r="H34" s="20"/>
    </row>
    <row r="35" spans="8:8" x14ac:dyDescent="0.25">
      <c r="H35" s="20"/>
    </row>
    <row r="36" spans="8:8" x14ac:dyDescent="0.25">
      <c r="H36" s="20"/>
    </row>
    <row r="37" spans="8:8" x14ac:dyDescent="0.25">
      <c r="H37" s="20"/>
    </row>
    <row r="38" spans="8:8" x14ac:dyDescent="0.25">
      <c r="H38" s="20"/>
    </row>
    <row r="39" spans="8:8" x14ac:dyDescent="0.25">
      <c r="H39" s="20"/>
    </row>
    <row r="40" spans="8:8" x14ac:dyDescent="0.25">
      <c r="H40" s="20"/>
    </row>
    <row r="41" spans="8:8" x14ac:dyDescent="0.25">
      <c r="H41" s="20"/>
    </row>
    <row r="42" spans="8:8" x14ac:dyDescent="0.25">
      <c r="H42" s="20"/>
    </row>
    <row r="43" spans="8:8" x14ac:dyDescent="0.25">
      <c r="H43" s="20"/>
    </row>
    <row r="44" spans="8:8" x14ac:dyDescent="0.25">
      <c r="H44" s="20"/>
    </row>
    <row r="45" spans="8:8" x14ac:dyDescent="0.25">
      <c r="H45" s="20"/>
    </row>
    <row r="46" spans="8:8" x14ac:dyDescent="0.25">
      <c r="H46" s="20"/>
    </row>
    <row r="47" spans="8:8" x14ac:dyDescent="0.25">
      <c r="H47" s="20"/>
    </row>
    <row r="48" spans="8:8" x14ac:dyDescent="0.25">
      <c r="H48" s="2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/>
  </sheetViews>
  <sheetFormatPr defaultRowHeight="15" x14ac:dyDescent="0.25"/>
  <cols>
    <col min="1" max="1" width="20.140625" customWidth="1"/>
    <col min="2" max="2" width="16.85546875" bestFit="1" customWidth="1"/>
    <col min="3" max="3" width="16.5703125" customWidth="1"/>
    <col min="4" max="4" width="10" bestFit="1" customWidth="1"/>
    <col min="5" max="5" width="15" bestFit="1" customWidth="1"/>
    <col min="6" max="6" width="24" bestFit="1" customWidth="1"/>
    <col min="7" max="7" width="21.140625" bestFit="1" customWidth="1"/>
    <col min="8" max="8" width="14.28515625" bestFit="1" customWidth="1"/>
  </cols>
  <sheetData>
    <row r="1" spans="1:9" ht="19.5" x14ac:dyDescent="0.3">
      <c r="A1" s="17" t="s">
        <v>3</v>
      </c>
      <c r="B1" s="17"/>
      <c r="C1" s="17"/>
      <c r="D1" s="17"/>
      <c r="E1" s="21"/>
      <c r="F1" s="18"/>
      <c r="G1" s="18"/>
      <c r="H1" s="18"/>
    </row>
    <row r="2" spans="1:9" x14ac:dyDescent="0.25">
      <c r="A2" s="19" t="s">
        <v>10</v>
      </c>
      <c r="B2" s="30">
        <v>7244</v>
      </c>
      <c r="C2" s="18" t="s">
        <v>4</v>
      </c>
      <c r="D2" s="18"/>
      <c r="E2" s="21"/>
      <c r="F2" s="19"/>
      <c r="G2" s="18"/>
      <c r="H2" s="18"/>
    </row>
    <row r="3" spans="1:9" x14ac:dyDescent="0.25">
      <c r="A3" s="19" t="s">
        <v>2</v>
      </c>
      <c r="B3" s="18" t="s">
        <v>500</v>
      </c>
      <c r="C3" s="18" t="s">
        <v>447</v>
      </c>
      <c r="D3" s="18"/>
      <c r="E3" s="21"/>
      <c r="F3" s="18"/>
      <c r="G3" s="18"/>
      <c r="H3" s="18"/>
    </row>
    <row r="4" spans="1:9" x14ac:dyDescent="0.25">
      <c r="A4" s="19" t="s">
        <v>9</v>
      </c>
      <c r="B4" s="28" t="s">
        <v>340</v>
      </c>
      <c r="C4" s="31" t="s">
        <v>791</v>
      </c>
      <c r="D4" s="18"/>
      <c r="E4" s="21"/>
      <c r="F4" s="18"/>
      <c r="G4" s="18"/>
      <c r="H4" s="18"/>
    </row>
    <row r="5" spans="1:9" x14ac:dyDescent="0.25">
      <c r="E5" s="22"/>
    </row>
    <row r="6" spans="1:9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9" x14ac:dyDescent="0.25">
      <c r="A7" t="s">
        <v>641</v>
      </c>
      <c r="B7" s="5" t="s">
        <v>645</v>
      </c>
      <c r="C7" s="5" t="s">
        <v>646</v>
      </c>
      <c r="D7" s="5" t="s">
        <v>697</v>
      </c>
      <c r="E7" s="22">
        <v>600</v>
      </c>
      <c r="F7" s="5"/>
      <c r="G7" s="5"/>
      <c r="H7" s="8"/>
    </row>
    <row r="8" spans="1:9" x14ac:dyDescent="0.25">
      <c r="A8" t="s">
        <v>643</v>
      </c>
      <c r="B8" s="5" t="s">
        <v>645</v>
      </c>
      <c r="C8" s="5" t="s">
        <v>646</v>
      </c>
      <c r="D8" s="5" t="s">
        <v>697</v>
      </c>
      <c r="E8" s="22">
        <v>600</v>
      </c>
      <c r="F8" s="5"/>
      <c r="G8" s="5"/>
      <c r="H8" s="8"/>
    </row>
    <row r="9" spans="1:9" x14ac:dyDescent="0.25">
      <c r="A9" t="s">
        <v>644</v>
      </c>
      <c r="B9" s="5" t="s">
        <v>645</v>
      </c>
      <c r="C9" s="5" t="s">
        <v>646</v>
      </c>
      <c r="D9" s="5" t="s">
        <v>697</v>
      </c>
      <c r="E9" s="22">
        <v>600</v>
      </c>
      <c r="F9" s="5"/>
      <c r="G9" s="5"/>
      <c r="H9" s="14"/>
    </row>
    <row r="10" spans="1:9" ht="17.25" x14ac:dyDescent="0.25">
      <c r="A10" t="s">
        <v>642</v>
      </c>
      <c r="B10" s="5" t="s">
        <v>286</v>
      </c>
      <c r="C10" s="5" t="s">
        <v>15</v>
      </c>
      <c r="D10" s="5" t="s">
        <v>7</v>
      </c>
      <c r="E10" s="22">
        <v>600</v>
      </c>
      <c r="F10" s="5" t="s">
        <v>11</v>
      </c>
      <c r="G10" s="5">
        <v>310</v>
      </c>
      <c r="H10" s="14" t="s">
        <v>728</v>
      </c>
      <c r="I10" s="31"/>
    </row>
    <row r="11" spans="1:9" ht="17.25" x14ac:dyDescent="0.25">
      <c r="A11" t="s">
        <v>647</v>
      </c>
      <c r="B11" s="5" t="s">
        <v>282</v>
      </c>
      <c r="C11" s="5" t="s">
        <v>14</v>
      </c>
      <c r="D11" s="5" t="s">
        <v>7</v>
      </c>
      <c r="E11" s="22">
        <v>600</v>
      </c>
      <c r="F11" s="5" t="s">
        <v>11</v>
      </c>
      <c r="G11" s="5">
        <v>310</v>
      </c>
      <c r="H11" s="14" t="s">
        <v>790</v>
      </c>
      <c r="I11" s="31"/>
    </row>
    <row r="12" spans="1:9" ht="17.25" x14ac:dyDescent="0.25">
      <c r="A12" t="s">
        <v>648</v>
      </c>
      <c r="B12" s="5" t="s">
        <v>293</v>
      </c>
      <c r="C12" s="5" t="s">
        <v>15</v>
      </c>
      <c r="D12" s="5" t="s">
        <v>7</v>
      </c>
      <c r="E12" s="22">
        <v>600</v>
      </c>
      <c r="F12" s="5" t="s">
        <v>32</v>
      </c>
      <c r="G12" s="5">
        <v>310</v>
      </c>
      <c r="H12" s="14" t="s">
        <v>728</v>
      </c>
      <c r="I12" s="31"/>
    </row>
    <row r="13" spans="1:9" s="33" customFormat="1" ht="17.25" x14ac:dyDescent="0.25">
      <c r="A13" s="33" t="s">
        <v>649</v>
      </c>
      <c r="B13" s="41" t="s">
        <v>296</v>
      </c>
      <c r="C13" s="41" t="s">
        <v>15</v>
      </c>
      <c r="D13" s="41" t="s">
        <v>7</v>
      </c>
      <c r="E13" s="51">
        <v>600</v>
      </c>
      <c r="F13" s="41" t="s">
        <v>11</v>
      </c>
      <c r="G13" s="41">
        <v>310</v>
      </c>
      <c r="H13" s="14" t="s">
        <v>728</v>
      </c>
      <c r="I13" s="45"/>
    </row>
    <row r="14" spans="1:9" ht="17.25" x14ac:dyDescent="0.25">
      <c r="A14" t="s">
        <v>650</v>
      </c>
      <c r="B14" s="5" t="s">
        <v>299</v>
      </c>
      <c r="C14" s="5" t="s">
        <v>15</v>
      </c>
      <c r="D14" s="5" t="s">
        <v>7</v>
      </c>
      <c r="E14" s="22">
        <v>600</v>
      </c>
      <c r="F14" s="5" t="s">
        <v>362</v>
      </c>
      <c r="G14" s="5">
        <v>310</v>
      </c>
      <c r="H14" s="14" t="s">
        <v>728</v>
      </c>
      <c r="I14" s="31"/>
    </row>
    <row r="15" spans="1:9" s="45" customFormat="1" ht="17.25" x14ac:dyDescent="0.25">
      <c r="A15" s="45" t="s">
        <v>651</v>
      </c>
      <c r="B15" s="43" t="s">
        <v>296</v>
      </c>
      <c r="C15" s="43" t="s">
        <v>172</v>
      </c>
      <c r="D15" s="43" t="s">
        <v>7</v>
      </c>
      <c r="E15" s="54">
        <v>600</v>
      </c>
      <c r="F15" s="43" t="s">
        <v>11</v>
      </c>
      <c r="G15" s="43">
        <v>310</v>
      </c>
      <c r="H15" s="52" t="s">
        <v>792</v>
      </c>
    </row>
    <row r="16" spans="1:9" ht="17.25" x14ac:dyDescent="0.25">
      <c r="A16" t="s">
        <v>652</v>
      </c>
      <c r="B16" s="5" t="s">
        <v>307</v>
      </c>
      <c r="C16" s="43" t="s">
        <v>172</v>
      </c>
      <c r="D16" s="5" t="s">
        <v>13</v>
      </c>
      <c r="E16" s="22">
        <v>600</v>
      </c>
      <c r="F16" s="5" t="s">
        <v>549</v>
      </c>
      <c r="G16" s="5">
        <v>310</v>
      </c>
      <c r="H16" s="14"/>
      <c r="I16" s="31"/>
    </row>
    <row r="17" spans="1:12" ht="17.25" x14ac:dyDescent="0.25">
      <c r="A17" t="s">
        <v>653</v>
      </c>
      <c r="B17" s="5" t="s">
        <v>308</v>
      </c>
      <c r="C17" s="5" t="s">
        <v>15</v>
      </c>
      <c r="D17" s="5" t="s">
        <v>13</v>
      </c>
      <c r="E17" s="22">
        <v>600</v>
      </c>
      <c r="F17" s="5" t="s">
        <v>362</v>
      </c>
      <c r="G17" s="5">
        <v>310</v>
      </c>
      <c r="H17" s="14"/>
      <c r="I17" s="31"/>
    </row>
    <row r="18" spans="1:12" x14ac:dyDescent="0.25">
      <c r="B18" s="5"/>
      <c r="C18" s="5"/>
      <c r="D18" s="5"/>
      <c r="E18" s="22"/>
      <c r="F18" s="5"/>
      <c r="G18" s="5"/>
      <c r="H18" s="14"/>
      <c r="I18" s="31"/>
    </row>
    <row r="19" spans="1:12" x14ac:dyDescent="0.25">
      <c r="A19" t="s">
        <v>654</v>
      </c>
      <c r="B19" s="5" t="s">
        <v>645</v>
      </c>
      <c r="C19" s="5" t="s">
        <v>646</v>
      </c>
      <c r="D19" s="5"/>
      <c r="E19" s="22">
        <v>800</v>
      </c>
      <c r="F19" s="5"/>
      <c r="G19" s="5"/>
      <c r="H19" s="14"/>
      <c r="I19" s="31"/>
    </row>
    <row r="20" spans="1:12" s="35" customFormat="1" ht="17.25" x14ac:dyDescent="0.25">
      <c r="A20" s="31" t="s">
        <v>655</v>
      </c>
      <c r="B20" s="13" t="s">
        <v>286</v>
      </c>
      <c r="C20" s="13" t="s">
        <v>172</v>
      </c>
      <c r="D20" s="13" t="s">
        <v>7</v>
      </c>
      <c r="E20" s="25">
        <v>800</v>
      </c>
      <c r="F20" s="13" t="s">
        <v>11</v>
      </c>
      <c r="G20" s="13">
        <v>310</v>
      </c>
      <c r="H20" s="14" t="s">
        <v>657</v>
      </c>
      <c r="I20" s="31"/>
      <c r="J20" s="31"/>
      <c r="K20" s="31"/>
      <c r="L20" s="31"/>
    </row>
    <row r="21" spans="1:12" ht="17.25" x14ac:dyDescent="0.25">
      <c r="A21" s="31" t="s">
        <v>656</v>
      </c>
      <c r="B21" s="13" t="s">
        <v>282</v>
      </c>
      <c r="C21" s="13" t="s">
        <v>329</v>
      </c>
      <c r="D21" s="13" t="s">
        <v>7</v>
      </c>
      <c r="E21" s="25">
        <v>800</v>
      </c>
      <c r="F21" s="13" t="s">
        <v>11</v>
      </c>
      <c r="G21" s="13">
        <v>310</v>
      </c>
      <c r="H21" s="14" t="s">
        <v>790</v>
      </c>
      <c r="I21" s="31"/>
      <c r="J21" s="31"/>
      <c r="K21" s="31"/>
      <c r="L21" s="31"/>
    </row>
    <row r="22" spans="1:12" s="35" customFormat="1" ht="17.25" x14ac:dyDescent="0.25">
      <c r="A22" s="31" t="s">
        <v>658</v>
      </c>
      <c r="B22" s="13" t="s">
        <v>293</v>
      </c>
      <c r="C22" s="13" t="s">
        <v>172</v>
      </c>
      <c r="D22" s="13" t="s">
        <v>7</v>
      </c>
      <c r="E22" s="25">
        <v>800</v>
      </c>
      <c r="F22" s="13" t="s">
        <v>32</v>
      </c>
      <c r="G22" s="13">
        <v>310</v>
      </c>
      <c r="H22" s="14" t="s">
        <v>657</v>
      </c>
      <c r="I22" s="31"/>
      <c r="J22" s="31"/>
      <c r="K22" s="31"/>
      <c r="L22" s="31"/>
    </row>
    <row r="23" spans="1:12" s="71" customFormat="1" ht="17.25" x14ac:dyDescent="0.25">
      <c r="A23" s="45" t="s">
        <v>659</v>
      </c>
      <c r="B23" s="43" t="s">
        <v>296</v>
      </c>
      <c r="C23" s="43" t="s">
        <v>172</v>
      </c>
      <c r="D23" s="43" t="s">
        <v>7</v>
      </c>
      <c r="E23" s="54">
        <v>800</v>
      </c>
      <c r="F23" s="43" t="s">
        <v>11</v>
      </c>
      <c r="G23" s="43">
        <v>310</v>
      </c>
      <c r="H23" s="52" t="s">
        <v>657</v>
      </c>
      <c r="I23" s="45"/>
      <c r="J23" s="45"/>
      <c r="K23" s="45"/>
      <c r="L23" s="45"/>
    </row>
    <row r="24" spans="1:12" s="35" customFormat="1" ht="17.25" x14ac:dyDescent="0.25">
      <c r="A24" s="31" t="s">
        <v>660</v>
      </c>
      <c r="B24" s="13" t="s">
        <v>299</v>
      </c>
      <c r="C24" s="13" t="s">
        <v>172</v>
      </c>
      <c r="D24" s="13" t="s">
        <v>7</v>
      </c>
      <c r="E24" s="25">
        <v>800</v>
      </c>
      <c r="F24" s="13" t="s">
        <v>449</v>
      </c>
      <c r="G24" s="13">
        <v>310</v>
      </c>
      <c r="H24" s="14" t="s">
        <v>657</v>
      </c>
      <c r="I24" s="31"/>
      <c r="J24" s="31"/>
      <c r="K24" s="31"/>
      <c r="L24" s="31"/>
    </row>
    <row r="25" spans="1:12" ht="17.25" x14ac:dyDescent="0.25">
      <c r="A25" s="31" t="s">
        <v>661</v>
      </c>
      <c r="B25" s="13" t="s">
        <v>303</v>
      </c>
      <c r="C25" s="13" t="s">
        <v>172</v>
      </c>
      <c r="D25" s="13" t="s">
        <v>7</v>
      </c>
      <c r="E25" s="25">
        <v>800</v>
      </c>
      <c r="F25" s="13" t="s">
        <v>449</v>
      </c>
      <c r="G25" s="13">
        <v>310</v>
      </c>
      <c r="H25" s="14" t="s">
        <v>657</v>
      </c>
      <c r="I25" s="31"/>
      <c r="J25" s="31"/>
      <c r="K25" s="31"/>
      <c r="L25" s="31"/>
    </row>
    <row r="26" spans="1:12" ht="17.25" x14ac:dyDescent="0.25">
      <c r="A26" s="31" t="s">
        <v>662</v>
      </c>
      <c r="B26" s="13" t="s">
        <v>664</v>
      </c>
      <c r="C26" s="13" t="s">
        <v>172</v>
      </c>
      <c r="D26" s="13" t="s">
        <v>13</v>
      </c>
      <c r="E26" s="25">
        <v>800</v>
      </c>
      <c r="F26" s="13" t="s">
        <v>11</v>
      </c>
      <c r="G26" s="13">
        <v>310</v>
      </c>
      <c r="H26" s="14" t="s">
        <v>657</v>
      </c>
      <c r="I26" s="31"/>
      <c r="J26" s="31"/>
      <c r="K26" s="31"/>
      <c r="L26" s="31"/>
    </row>
    <row r="27" spans="1:12" ht="17.25" x14ac:dyDescent="0.25">
      <c r="A27" s="31" t="s">
        <v>663</v>
      </c>
      <c r="B27" s="13" t="s">
        <v>665</v>
      </c>
      <c r="C27" s="13" t="s">
        <v>172</v>
      </c>
      <c r="D27" s="13" t="s">
        <v>13</v>
      </c>
      <c r="E27" s="25">
        <v>800</v>
      </c>
      <c r="F27" s="13" t="s">
        <v>449</v>
      </c>
      <c r="G27" s="13">
        <v>310</v>
      </c>
      <c r="H27" s="14" t="s">
        <v>657</v>
      </c>
      <c r="I27" s="31"/>
      <c r="J27" s="31"/>
      <c r="K27" s="31"/>
      <c r="L27" s="31"/>
    </row>
    <row r="28" spans="1:12" x14ac:dyDescent="0.25">
      <c r="A28" s="35"/>
      <c r="B28" s="5"/>
      <c r="C28" s="5"/>
      <c r="D28" s="5"/>
      <c r="E28" s="22"/>
      <c r="F28" s="5"/>
      <c r="G28" s="5"/>
      <c r="H28" s="8"/>
    </row>
    <row r="29" spans="1:12" x14ac:dyDescent="0.25">
      <c r="B29" s="5"/>
      <c r="C29" s="5"/>
      <c r="D29" s="5"/>
      <c r="E29" s="22"/>
      <c r="F29" s="5"/>
      <c r="G29" s="5"/>
      <c r="H29" s="8"/>
    </row>
    <row r="30" spans="1:12" x14ac:dyDescent="0.25">
      <c r="B30" s="5"/>
      <c r="C30" s="5"/>
      <c r="D30" s="5"/>
      <c r="E30" s="22"/>
      <c r="F30" s="5"/>
      <c r="G30" s="5"/>
      <c r="H30" s="8"/>
    </row>
    <row r="31" spans="1:12" x14ac:dyDescent="0.25">
      <c r="B31" s="5"/>
      <c r="C31" s="5"/>
      <c r="D31" s="5"/>
      <c r="E31" s="22"/>
      <c r="F31" s="5"/>
      <c r="G31" s="5"/>
      <c r="H31" s="8"/>
    </row>
    <row r="32" spans="1:12" x14ac:dyDescent="0.25">
      <c r="B32" s="5"/>
      <c r="C32" s="5"/>
      <c r="D32" s="5"/>
      <c r="E32" s="22"/>
      <c r="F32" s="5"/>
      <c r="G32" s="5"/>
      <c r="H32" s="8"/>
    </row>
    <row r="33" spans="5:8" x14ac:dyDescent="0.25">
      <c r="E33" s="22"/>
      <c r="H33" s="2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/>
  </sheetViews>
  <sheetFormatPr defaultRowHeight="15" x14ac:dyDescent="0.25"/>
  <cols>
    <col min="1" max="1" width="20.140625" customWidth="1"/>
    <col min="2" max="2" width="16.85546875" bestFit="1" customWidth="1"/>
    <col min="3" max="3" width="16.5703125" customWidth="1"/>
    <col min="4" max="4" width="10" bestFit="1" customWidth="1"/>
    <col min="5" max="5" width="15" bestFit="1" customWidth="1"/>
    <col min="6" max="6" width="24" bestFit="1" customWidth="1"/>
    <col min="7" max="7" width="21.140625" bestFit="1" customWidth="1"/>
    <col min="8" max="8" width="14.28515625" bestFit="1" customWidth="1"/>
  </cols>
  <sheetData>
    <row r="1" spans="1:8" ht="19.5" x14ac:dyDescent="0.3">
      <c r="A1" s="17" t="s">
        <v>3</v>
      </c>
      <c r="B1" s="17"/>
      <c r="C1" s="17"/>
      <c r="D1" s="17"/>
      <c r="E1" s="21"/>
      <c r="F1" s="18"/>
      <c r="G1" s="18"/>
      <c r="H1" s="18"/>
    </row>
    <row r="2" spans="1:8" x14ac:dyDescent="0.25">
      <c r="A2" s="19" t="s">
        <v>10</v>
      </c>
      <c r="B2" s="30">
        <v>7425</v>
      </c>
      <c r="C2" s="18" t="s">
        <v>4</v>
      </c>
      <c r="D2" s="18"/>
      <c r="E2" s="21"/>
      <c r="F2" s="19"/>
      <c r="G2" s="18"/>
      <c r="H2" s="18"/>
    </row>
    <row r="3" spans="1:8" x14ac:dyDescent="0.25">
      <c r="A3" s="19" t="s">
        <v>2</v>
      </c>
      <c r="B3" s="18" t="s">
        <v>447</v>
      </c>
      <c r="C3" s="18" t="s">
        <v>427</v>
      </c>
      <c r="D3" s="18"/>
      <c r="E3" s="21"/>
      <c r="F3" s="18"/>
      <c r="G3" s="18"/>
      <c r="H3" s="18"/>
    </row>
    <row r="4" spans="1:8" x14ac:dyDescent="0.25">
      <c r="A4" s="19" t="s">
        <v>9</v>
      </c>
      <c r="B4" s="28" t="s">
        <v>340</v>
      </c>
      <c r="C4" s="16"/>
      <c r="D4" s="18"/>
      <c r="E4" s="21"/>
      <c r="F4" s="18"/>
      <c r="G4" s="18"/>
      <c r="H4" s="18"/>
    </row>
    <row r="5" spans="1:8" x14ac:dyDescent="0.25">
      <c r="E5" s="22"/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ht="17.25" x14ac:dyDescent="0.25">
      <c r="A7" t="s">
        <v>454</v>
      </c>
      <c r="B7" s="5" t="s">
        <v>282</v>
      </c>
      <c r="C7" s="5" t="s">
        <v>14</v>
      </c>
      <c r="D7" s="5" t="s">
        <v>7</v>
      </c>
      <c r="E7" s="22">
        <v>800</v>
      </c>
      <c r="F7" s="5" t="s">
        <v>11</v>
      </c>
      <c r="G7" s="5">
        <v>310</v>
      </c>
      <c r="H7" s="8" t="s">
        <v>382</v>
      </c>
    </row>
    <row r="8" spans="1:8" ht="17.25" x14ac:dyDescent="0.25">
      <c r="A8" t="s">
        <v>455</v>
      </c>
      <c r="B8" s="5" t="s">
        <v>286</v>
      </c>
      <c r="C8" s="5" t="s">
        <v>15</v>
      </c>
      <c r="D8" s="5" t="s">
        <v>7</v>
      </c>
      <c r="E8" s="22">
        <v>800</v>
      </c>
      <c r="F8" s="5" t="s">
        <v>11</v>
      </c>
      <c r="G8" s="5">
        <v>310</v>
      </c>
      <c r="H8" s="8" t="s">
        <v>349</v>
      </c>
    </row>
    <row r="9" spans="1:8" ht="17.25" x14ac:dyDescent="0.25">
      <c r="A9" s="31" t="s">
        <v>456</v>
      </c>
      <c r="B9" s="5" t="s">
        <v>293</v>
      </c>
      <c r="C9" s="5" t="s">
        <v>15</v>
      </c>
      <c r="D9" s="5" t="s">
        <v>7</v>
      </c>
      <c r="E9" s="22">
        <v>800</v>
      </c>
      <c r="F9" s="5" t="s">
        <v>32</v>
      </c>
      <c r="G9" s="5">
        <v>310</v>
      </c>
      <c r="H9" s="14" t="s">
        <v>349</v>
      </c>
    </row>
    <row r="10" spans="1:8" s="33" customFormat="1" ht="17.25" x14ac:dyDescent="0.25">
      <c r="A10" s="33" t="s">
        <v>457</v>
      </c>
      <c r="B10" s="41" t="s">
        <v>296</v>
      </c>
      <c r="C10" s="41" t="s">
        <v>15</v>
      </c>
      <c r="D10" s="41" t="s">
        <v>7</v>
      </c>
      <c r="E10" s="51">
        <v>800</v>
      </c>
      <c r="F10" s="41" t="s">
        <v>11</v>
      </c>
      <c r="G10" s="41">
        <v>310</v>
      </c>
      <c r="H10" s="53" t="s">
        <v>349</v>
      </c>
    </row>
    <row r="11" spans="1:8" ht="17.25" x14ac:dyDescent="0.25">
      <c r="A11" t="s">
        <v>458</v>
      </c>
      <c r="B11" s="5" t="s">
        <v>299</v>
      </c>
      <c r="C11" s="5" t="s">
        <v>15</v>
      </c>
      <c r="D11" s="5" t="s">
        <v>7</v>
      </c>
      <c r="E11" s="22">
        <v>800</v>
      </c>
      <c r="F11" s="5" t="s">
        <v>449</v>
      </c>
      <c r="G11" s="5">
        <v>310</v>
      </c>
      <c r="H11" s="8" t="s">
        <v>349</v>
      </c>
    </row>
    <row r="12" spans="1:8" ht="17.25" x14ac:dyDescent="0.25">
      <c r="A12" t="s">
        <v>459</v>
      </c>
      <c r="B12" s="5" t="s">
        <v>303</v>
      </c>
      <c r="C12" s="5" t="s">
        <v>15</v>
      </c>
      <c r="D12" s="5" t="s">
        <v>7</v>
      </c>
      <c r="E12" s="22">
        <v>800</v>
      </c>
      <c r="F12" s="5" t="s">
        <v>449</v>
      </c>
      <c r="G12" s="5">
        <v>310</v>
      </c>
      <c r="H12" s="8" t="s">
        <v>44</v>
      </c>
    </row>
    <row r="13" spans="1:8" ht="17.25" x14ac:dyDescent="0.25">
      <c r="A13" t="s">
        <v>460</v>
      </c>
      <c r="B13" s="5" t="s">
        <v>307</v>
      </c>
      <c r="C13" s="5" t="s">
        <v>15</v>
      </c>
      <c r="D13" s="5" t="s">
        <v>13</v>
      </c>
      <c r="E13" s="22">
        <v>800</v>
      </c>
      <c r="F13" s="5" t="s">
        <v>11</v>
      </c>
      <c r="G13" s="5">
        <v>310</v>
      </c>
      <c r="H13" s="8" t="s">
        <v>30</v>
      </c>
    </row>
    <row r="14" spans="1:8" ht="17.25" x14ac:dyDescent="0.25">
      <c r="A14" t="s">
        <v>461</v>
      </c>
      <c r="B14" s="5" t="s">
        <v>308</v>
      </c>
      <c r="C14" s="5" t="s">
        <v>15</v>
      </c>
      <c r="D14" s="5" t="s">
        <v>13</v>
      </c>
      <c r="E14" s="22">
        <v>800</v>
      </c>
      <c r="F14" s="5" t="s">
        <v>449</v>
      </c>
      <c r="G14" s="5">
        <v>310</v>
      </c>
      <c r="H14" s="8" t="s">
        <v>30</v>
      </c>
    </row>
    <row r="15" spans="1:8" ht="17.25" x14ac:dyDescent="0.25">
      <c r="B15" s="5"/>
      <c r="C15" s="5"/>
      <c r="D15" s="5"/>
      <c r="E15" s="22"/>
      <c r="F15" s="5"/>
      <c r="G15" s="5"/>
      <c r="H15" s="8"/>
    </row>
    <row r="16" spans="1:8" ht="17.25" x14ac:dyDescent="0.25">
      <c r="A16" t="s">
        <v>462</v>
      </c>
      <c r="B16" s="5" t="s">
        <v>282</v>
      </c>
      <c r="C16" s="5" t="s">
        <v>14</v>
      </c>
      <c r="D16" s="5" t="s">
        <v>7</v>
      </c>
      <c r="E16" s="22">
        <v>900</v>
      </c>
      <c r="F16" s="5" t="s">
        <v>11</v>
      </c>
      <c r="G16" s="5">
        <v>310</v>
      </c>
      <c r="H16" s="8" t="s">
        <v>382</v>
      </c>
    </row>
    <row r="17" spans="1:8" ht="17.25" x14ac:dyDescent="0.25">
      <c r="A17" t="s">
        <v>463</v>
      </c>
      <c r="B17" s="5" t="s">
        <v>286</v>
      </c>
      <c r="C17" s="5" t="s">
        <v>15</v>
      </c>
      <c r="D17" s="5" t="s">
        <v>7</v>
      </c>
      <c r="E17" s="22">
        <v>900</v>
      </c>
      <c r="F17" s="5" t="s">
        <v>11</v>
      </c>
      <c r="G17" s="5">
        <v>310</v>
      </c>
      <c r="H17" s="8" t="s">
        <v>349</v>
      </c>
    </row>
    <row r="18" spans="1:8" ht="17.25" x14ac:dyDescent="0.25">
      <c r="A18" t="s">
        <v>464</v>
      </c>
      <c r="B18" s="5" t="s">
        <v>293</v>
      </c>
      <c r="C18" s="5" t="s">
        <v>15</v>
      </c>
      <c r="D18" s="5" t="s">
        <v>7</v>
      </c>
      <c r="E18" s="22">
        <v>900</v>
      </c>
      <c r="F18" s="5" t="s">
        <v>32</v>
      </c>
      <c r="G18" s="5">
        <v>310</v>
      </c>
      <c r="H18" s="14" t="s">
        <v>349</v>
      </c>
    </row>
    <row r="19" spans="1:8" s="33" customFormat="1" ht="17.25" x14ac:dyDescent="0.25">
      <c r="A19" s="33" t="s">
        <v>465</v>
      </c>
      <c r="B19" s="41" t="s">
        <v>296</v>
      </c>
      <c r="C19" s="41" t="s">
        <v>15</v>
      </c>
      <c r="D19" s="41" t="s">
        <v>7</v>
      </c>
      <c r="E19" s="51">
        <v>900</v>
      </c>
      <c r="F19" s="41" t="s">
        <v>11</v>
      </c>
      <c r="G19" s="41">
        <v>310</v>
      </c>
      <c r="H19" s="53" t="s">
        <v>349</v>
      </c>
    </row>
    <row r="20" spans="1:8" ht="17.25" x14ac:dyDescent="0.25">
      <c r="A20" t="s">
        <v>466</v>
      </c>
      <c r="B20" s="5" t="s">
        <v>299</v>
      </c>
      <c r="C20" s="5" t="s">
        <v>15</v>
      </c>
      <c r="D20" s="5" t="s">
        <v>7</v>
      </c>
      <c r="E20" s="22">
        <v>900</v>
      </c>
      <c r="F20" s="5" t="s">
        <v>434</v>
      </c>
      <c r="G20" s="5">
        <v>310</v>
      </c>
      <c r="H20" s="8" t="s">
        <v>349</v>
      </c>
    </row>
    <row r="21" spans="1:8" ht="17.25" x14ac:dyDescent="0.25">
      <c r="A21" t="s">
        <v>467</v>
      </c>
      <c r="B21" s="5" t="s">
        <v>303</v>
      </c>
      <c r="C21" s="5" t="s">
        <v>15</v>
      </c>
      <c r="D21" s="5" t="s">
        <v>7</v>
      </c>
      <c r="E21" s="22">
        <v>900</v>
      </c>
      <c r="F21" s="5" t="s">
        <v>434</v>
      </c>
      <c r="G21" s="5">
        <v>310</v>
      </c>
      <c r="H21" s="8" t="s">
        <v>44</v>
      </c>
    </row>
    <row r="22" spans="1:8" ht="17.25" x14ac:dyDescent="0.25">
      <c r="A22" t="s">
        <v>468</v>
      </c>
      <c r="B22" s="5" t="s">
        <v>307</v>
      </c>
      <c r="C22" s="5" t="s">
        <v>15</v>
      </c>
      <c r="D22" s="5" t="s">
        <v>13</v>
      </c>
      <c r="E22" s="22">
        <v>900</v>
      </c>
      <c r="F22" s="5" t="s">
        <v>11</v>
      </c>
      <c r="G22" s="5">
        <v>310</v>
      </c>
      <c r="H22" s="8" t="s">
        <v>30</v>
      </c>
    </row>
    <row r="23" spans="1:8" ht="17.25" x14ac:dyDescent="0.25">
      <c r="A23" t="s">
        <v>469</v>
      </c>
      <c r="B23" s="5" t="s">
        <v>308</v>
      </c>
      <c r="C23" s="5" t="s">
        <v>15</v>
      </c>
      <c r="D23" s="5" t="s">
        <v>13</v>
      </c>
      <c r="E23" s="22">
        <v>900</v>
      </c>
      <c r="F23" s="5" t="s">
        <v>434</v>
      </c>
      <c r="G23" s="5">
        <v>310</v>
      </c>
      <c r="H23" s="8" t="s">
        <v>30</v>
      </c>
    </row>
    <row r="24" spans="1:8" x14ac:dyDescent="0.25">
      <c r="B24" s="5"/>
      <c r="C24" s="5"/>
      <c r="D24" s="5"/>
      <c r="E24" s="22"/>
      <c r="F24" s="5"/>
      <c r="G24" s="5"/>
      <c r="H24" s="8"/>
    </row>
    <row r="25" spans="1:8" x14ac:dyDescent="0.25">
      <c r="B25" s="5"/>
      <c r="C25" s="5"/>
      <c r="D25" s="5"/>
      <c r="E25" s="22"/>
      <c r="F25" s="5"/>
      <c r="G25" s="5"/>
      <c r="H25" s="8"/>
    </row>
    <row r="26" spans="1:8" x14ac:dyDescent="0.25">
      <c r="B26" s="5"/>
      <c r="C26" s="5"/>
      <c r="D26" s="5"/>
      <c r="E26" s="22"/>
      <c r="F26" s="5"/>
      <c r="G26" s="5"/>
      <c r="H26" s="8"/>
    </row>
    <row r="27" spans="1:8" x14ac:dyDescent="0.25">
      <c r="B27" s="5"/>
      <c r="C27" s="5"/>
      <c r="D27" s="5"/>
      <c r="E27" s="22"/>
      <c r="F27" s="5"/>
      <c r="G27" s="5"/>
      <c r="H27" s="8"/>
    </row>
    <row r="28" spans="1:8" x14ac:dyDescent="0.25">
      <c r="B28" s="5"/>
      <c r="C28" s="5"/>
      <c r="D28" s="5"/>
      <c r="E28" s="22"/>
      <c r="F28" s="5"/>
      <c r="G28" s="5"/>
      <c r="H28" s="8"/>
    </row>
    <row r="29" spans="1:8" x14ac:dyDescent="0.25">
      <c r="B29" s="5"/>
      <c r="C29" s="5"/>
      <c r="D29" s="5"/>
      <c r="E29" s="22"/>
      <c r="F29" s="5"/>
      <c r="G29" s="5"/>
      <c r="H29" s="8"/>
    </row>
    <row r="30" spans="1:8" x14ac:dyDescent="0.25">
      <c r="B30" s="5"/>
      <c r="C30" s="5"/>
      <c r="D30" s="5"/>
      <c r="E30" s="22"/>
      <c r="F30" s="5"/>
      <c r="G30" s="5"/>
      <c r="H30" s="8"/>
    </row>
    <row r="31" spans="1:8" x14ac:dyDescent="0.25">
      <c r="B31" s="5"/>
      <c r="C31" s="5"/>
      <c r="D31" s="5"/>
      <c r="E31" s="22"/>
      <c r="F31" s="5"/>
      <c r="G31" s="5"/>
      <c r="H31" s="8"/>
    </row>
    <row r="32" spans="1:8" x14ac:dyDescent="0.25">
      <c r="E32" s="22"/>
      <c r="H32" s="20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/>
  </sheetViews>
  <sheetFormatPr defaultRowHeight="15" x14ac:dyDescent="0.25"/>
  <cols>
    <col min="1" max="1" width="20.140625" customWidth="1"/>
    <col min="2" max="2" width="16.85546875" bestFit="1" customWidth="1"/>
    <col min="3" max="3" width="16.5703125" customWidth="1"/>
    <col min="4" max="4" width="10" bestFit="1" customWidth="1"/>
    <col min="5" max="5" width="15" bestFit="1" customWidth="1"/>
    <col min="6" max="6" width="26.5703125" customWidth="1"/>
    <col min="7" max="7" width="21.140625" bestFit="1" customWidth="1"/>
    <col min="8" max="8" width="14.28515625" bestFit="1" customWidth="1"/>
  </cols>
  <sheetData>
    <row r="1" spans="1:8" ht="19.5" x14ac:dyDescent="0.3">
      <c r="A1" s="17" t="s">
        <v>3</v>
      </c>
      <c r="B1" s="17"/>
      <c r="C1" s="17"/>
      <c r="D1" s="17"/>
      <c r="E1" s="21"/>
      <c r="F1" s="18"/>
      <c r="G1" s="18"/>
      <c r="H1" s="18"/>
    </row>
    <row r="2" spans="1:8" x14ac:dyDescent="0.25">
      <c r="A2" s="19" t="s">
        <v>10</v>
      </c>
      <c r="B2" s="30">
        <v>8179</v>
      </c>
      <c r="C2" s="18" t="s">
        <v>4</v>
      </c>
      <c r="D2" s="18"/>
      <c r="E2" s="21"/>
      <c r="F2" s="19"/>
      <c r="G2" s="18"/>
      <c r="H2" s="18"/>
    </row>
    <row r="3" spans="1:8" x14ac:dyDescent="0.25">
      <c r="A3" s="19" t="s">
        <v>2</v>
      </c>
      <c r="B3" s="18" t="s">
        <v>624</v>
      </c>
      <c r="C3" s="18"/>
      <c r="D3" s="18"/>
      <c r="E3" s="21"/>
      <c r="F3" s="18"/>
      <c r="G3" s="18"/>
      <c r="H3" s="18"/>
    </row>
    <row r="4" spans="1:8" x14ac:dyDescent="0.25">
      <c r="A4" s="19" t="s">
        <v>9</v>
      </c>
      <c r="B4" s="28" t="s">
        <v>340</v>
      </c>
      <c r="C4" s="31" t="s">
        <v>795</v>
      </c>
      <c r="D4" s="18"/>
      <c r="E4" s="21"/>
      <c r="F4" s="18"/>
      <c r="H4" s="18"/>
    </row>
    <row r="5" spans="1:8" x14ac:dyDescent="0.25">
      <c r="C5" s="56"/>
      <c r="E5" s="22"/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ht="17.25" x14ac:dyDescent="0.25">
      <c r="A7" t="s">
        <v>623</v>
      </c>
      <c r="B7" s="5" t="s">
        <v>282</v>
      </c>
      <c r="C7" s="5" t="s">
        <v>14</v>
      </c>
      <c r="D7" s="5" t="s">
        <v>7</v>
      </c>
      <c r="E7" s="22">
        <v>500</v>
      </c>
      <c r="F7" s="5" t="s">
        <v>11</v>
      </c>
      <c r="G7" s="5">
        <v>310</v>
      </c>
      <c r="H7" s="8" t="s">
        <v>30</v>
      </c>
    </row>
    <row r="8" spans="1:8" ht="17.25" x14ac:dyDescent="0.25">
      <c r="A8" t="s">
        <v>627</v>
      </c>
      <c r="B8" s="5" t="s">
        <v>286</v>
      </c>
      <c r="C8" s="5" t="s">
        <v>15</v>
      </c>
      <c r="D8" s="5" t="s">
        <v>7</v>
      </c>
      <c r="E8" s="22">
        <v>500</v>
      </c>
      <c r="F8" s="5" t="s">
        <v>11</v>
      </c>
      <c r="G8" s="5">
        <v>310</v>
      </c>
      <c r="H8" s="8" t="s">
        <v>625</v>
      </c>
    </row>
    <row r="9" spans="1:8" ht="17.25" x14ac:dyDescent="0.25">
      <c r="A9" t="s">
        <v>628</v>
      </c>
      <c r="B9" s="5" t="s">
        <v>311</v>
      </c>
      <c r="C9" s="5" t="s">
        <v>15</v>
      </c>
      <c r="D9" s="5" t="s">
        <v>7</v>
      </c>
      <c r="E9" s="22">
        <v>500</v>
      </c>
      <c r="F9" s="5" t="s">
        <v>682</v>
      </c>
      <c r="G9" s="5">
        <v>310</v>
      </c>
      <c r="H9" s="8" t="s">
        <v>793</v>
      </c>
    </row>
    <row r="10" spans="1:8" s="33" customFormat="1" ht="17.25" x14ac:dyDescent="0.25">
      <c r="A10" s="33" t="s">
        <v>629</v>
      </c>
      <c r="B10" s="41" t="s">
        <v>296</v>
      </c>
      <c r="C10" s="41" t="s">
        <v>15</v>
      </c>
      <c r="D10" s="41" t="s">
        <v>7</v>
      </c>
      <c r="E10" s="51">
        <v>500</v>
      </c>
      <c r="F10" s="41" t="s">
        <v>11</v>
      </c>
      <c r="G10" s="41">
        <v>310</v>
      </c>
      <c r="H10" s="53" t="s">
        <v>30</v>
      </c>
    </row>
    <row r="11" spans="1:8" ht="17.25" x14ac:dyDescent="0.25">
      <c r="A11" t="s">
        <v>630</v>
      </c>
      <c r="B11" s="5" t="s">
        <v>311</v>
      </c>
      <c r="C11" s="5" t="s">
        <v>15</v>
      </c>
      <c r="D11" s="5" t="s">
        <v>7</v>
      </c>
      <c r="E11" s="22">
        <v>500</v>
      </c>
      <c r="F11" s="5" t="s">
        <v>683</v>
      </c>
      <c r="G11" s="5">
        <v>310</v>
      </c>
      <c r="H11" s="8" t="s">
        <v>794</v>
      </c>
    </row>
    <row r="12" spans="1:8" ht="17.25" x14ac:dyDescent="0.25">
      <c r="A12" t="s">
        <v>631</v>
      </c>
      <c r="B12" s="5" t="s">
        <v>311</v>
      </c>
      <c r="C12" s="5" t="s">
        <v>15</v>
      </c>
      <c r="D12" s="5" t="s">
        <v>7</v>
      </c>
      <c r="E12" s="22">
        <v>500</v>
      </c>
      <c r="F12" s="5" t="s">
        <v>683</v>
      </c>
      <c r="G12" s="5">
        <v>310</v>
      </c>
      <c r="H12" s="8" t="s">
        <v>796</v>
      </c>
    </row>
    <row r="13" spans="1:8" ht="17.25" x14ac:dyDescent="0.25">
      <c r="A13" t="s">
        <v>632</v>
      </c>
      <c r="B13" s="5" t="s">
        <v>307</v>
      </c>
      <c r="C13" s="5" t="s">
        <v>15</v>
      </c>
      <c r="D13" s="5" t="s">
        <v>13</v>
      </c>
      <c r="E13" s="22">
        <v>500</v>
      </c>
      <c r="F13" s="5" t="s">
        <v>11</v>
      </c>
      <c r="G13" s="5">
        <v>310</v>
      </c>
      <c r="H13" s="8" t="s">
        <v>626</v>
      </c>
    </row>
    <row r="14" spans="1:8" ht="17.25" x14ac:dyDescent="0.25">
      <c r="A14" t="s">
        <v>633</v>
      </c>
      <c r="B14" s="5" t="s">
        <v>366</v>
      </c>
      <c r="C14" s="5" t="s">
        <v>15</v>
      </c>
      <c r="D14" s="5" t="s">
        <v>13</v>
      </c>
      <c r="E14" s="22">
        <v>500</v>
      </c>
      <c r="F14" s="5" t="s">
        <v>683</v>
      </c>
      <c r="G14" s="5">
        <v>310</v>
      </c>
      <c r="H14" s="8" t="s">
        <v>797</v>
      </c>
    </row>
    <row r="15" spans="1:8" x14ac:dyDescent="0.25">
      <c r="B15" s="5"/>
      <c r="C15" s="5"/>
      <c r="D15" s="5"/>
      <c r="E15" s="22"/>
      <c r="F15" s="5"/>
      <c r="G15" s="5"/>
      <c r="H15" s="8"/>
    </row>
    <row r="16" spans="1:8" ht="17.25" x14ac:dyDescent="0.25">
      <c r="A16" t="s">
        <v>634</v>
      </c>
      <c r="B16" s="5" t="s">
        <v>316</v>
      </c>
      <c r="C16" s="5" t="s">
        <v>14</v>
      </c>
      <c r="D16" s="5" t="s">
        <v>7</v>
      </c>
      <c r="E16" s="22">
        <v>500</v>
      </c>
      <c r="F16" s="5" t="s">
        <v>11</v>
      </c>
      <c r="G16" s="5">
        <v>298</v>
      </c>
      <c r="H16" s="8" t="s">
        <v>635</v>
      </c>
    </row>
    <row r="17" spans="1:8" s="33" customFormat="1" ht="17.25" x14ac:dyDescent="0.25">
      <c r="A17" s="33" t="s">
        <v>636</v>
      </c>
      <c r="B17" s="41" t="s">
        <v>317</v>
      </c>
      <c r="C17" s="41" t="s">
        <v>324</v>
      </c>
      <c r="D17" s="41" t="s">
        <v>7</v>
      </c>
      <c r="E17" s="51">
        <v>500</v>
      </c>
      <c r="F17" s="41" t="s">
        <v>11</v>
      </c>
      <c r="G17" s="41">
        <v>310</v>
      </c>
      <c r="H17" s="52" t="s">
        <v>799</v>
      </c>
    </row>
    <row r="18" spans="1:8" s="33" customFormat="1" ht="17.25" x14ac:dyDescent="0.25">
      <c r="A18" s="33" t="s">
        <v>637</v>
      </c>
      <c r="B18" s="41" t="s">
        <v>328</v>
      </c>
      <c r="C18" s="41" t="s">
        <v>324</v>
      </c>
      <c r="D18" s="41" t="s">
        <v>7</v>
      </c>
      <c r="E18" s="51">
        <v>500</v>
      </c>
      <c r="F18" s="41" t="s">
        <v>11</v>
      </c>
      <c r="G18" s="41">
        <v>310</v>
      </c>
      <c r="H18" s="52" t="s">
        <v>798</v>
      </c>
    </row>
    <row r="19" spans="1:8" ht="17.25" x14ac:dyDescent="0.25">
      <c r="A19" t="s">
        <v>638</v>
      </c>
      <c r="B19" s="5" t="s">
        <v>312</v>
      </c>
      <c r="C19" s="5" t="s">
        <v>15</v>
      </c>
      <c r="D19" s="5" t="s">
        <v>7</v>
      </c>
      <c r="E19" s="22">
        <v>500</v>
      </c>
      <c r="F19" s="5" t="s">
        <v>11</v>
      </c>
      <c r="G19" s="5">
        <v>298</v>
      </c>
      <c r="H19" s="8" t="s">
        <v>640</v>
      </c>
    </row>
    <row r="20" spans="1:8" ht="17.25" x14ac:dyDescent="0.25">
      <c r="A20" t="s">
        <v>639</v>
      </c>
      <c r="B20" s="5" t="s">
        <v>311</v>
      </c>
      <c r="C20" s="5" t="s">
        <v>15</v>
      </c>
      <c r="D20" s="5" t="s">
        <v>7</v>
      </c>
      <c r="E20" s="22">
        <v>500</v>
      </c>
      <c r="F20" s="5" t="s">
        <v>683</v>
      </c>
      <c r="G20" s="5">
        <v>310</v>
      </c>
      <c r="H20" s="8" t="s">
        <v>640</v>
      </c>
    </row>
    <row r="21" spans="1:8" x14ac:dyDescent="0.25">
      <c r="B21" s="5"/>
      <c r="C21" s="5"/>
      <c r="D21" s="5"/>
      <c r="E21" s="22"/>
      <c r="F21" s="5"/>
      <c r="G21" s="5"/>
      <c r="H21" s="8"/>
    </row>
    <row r="22" spans="1:8" x14ac:dyDescent="0.25">
      <c r="B22" s="5"/>
      <c r="C22" s="5"/>
      <c r="D22" s="5"/>
      <c r="E22" s="22"/>
      <c r="F22" s="5"/>
      <c r="G22" s="5"/>
      <c r="H22" s="8"/>
    </row>
    <row r="23" spans="1:8" x14ac:dyDescent="0.25">
      <c r="B23" s="5"/>
      <c r="C23" s="5"/>
      <c r="D23" s="5"/>
      <c r="E23" s="22"/>
      <c r="F23" s="5"/>
      <c r="G23" s="5"/>
      <c r="H23" s="8"/>
    </row>
    <row r="24" spans="1:8" x14ac:dyDescent="0.25">
      <c r="B24" s="5"/>
      <c r="C24" s="5"/>
      <c r="D24" s="5"/>
      <c r="E24" s="22"/>
      <c r="F24" s="5"/>
      <c r="G24" s="5"/>
      <c r="H24" s="8"/>
    </row>
    <row r="25" spans="1:8" x14ac:dyDescent="0.25">
      <c r="B25" s="5"/>
      <c r="C25" s="5"/>
      <c r="D25" s="5"/>
      <c r="E25" s="22"/>
      <c r="F25" s="5"/>
      <c r="G25" s="5"/>
      <c r="H25" s="8"/>
    </row>
    <row r="26" spans="1:8" x14ac:dyDescent="0.25">
      <c r="B26" s="5"/>
      <c r="C26" s="5"/>
      <c r="D26" s="5"/>
      <c r="E26" s="22"/>
      <c r="F26" s="5"/>
      <c r="G26" s="5"/>
      <c r="H26" s="8"/>
    </row>
    <row r="27" spans="1:8" x14ac:dyDescent="0.25">
      <c r="B27" s="5"/>
      <c r="C27" s="5"/>
      <c r="D27" s="5"/>
      <c r="E27" s="22"/>
      <c r="F27" s="5"/>
      <c r="G27" s="5"/>
      <c r="H27" s="8"/>
    </row>
    <row r="28" spans="1:8" x14ac:dyDescent="0.25">
      <c r="B28" s="5"/>
      <c r="C28" s="5"/>
      <c r="D28" s="5"/>
      <c r="E28" s="22"/>
      <c r="F28" s="5"/>
      <c r="G28" s="5"/>
      <c r="H28" s="8"/>
    </row>
    <row r="29" spans="1:8" x14ac:dyDescent="0.25">
      <c r="B29" s="5"/>
      <c r="C29" s="5"/>
      <c r="D29" s="5"/>
      <c r="E29" s="22"/>
      <c r="F29" s="5"/>
      <c r="G29" s="5"/>
      <c r="H29" s="8"/>
    </row>
    <row r="30" spans="1:8" x14ac:dyDescent="0.25">
      <c r="B30" s="5"/>
      <c r="C30" s="5"/>
      <c r="D30" s="5"/>
      <c r="E30" s="22"/>
      <c r="F30" s="5"/>
      <c r="G30" s="5"/>
      <c r="H30" s="8"/>
    </row>
    <row r="31" spans="1:8" x14ac:dyDescent="0.25">
      <c r="B31" s="5"/>
      <c r="C31" s="5"/>
      <c r="D31" s="5"/>
      <c r="E31" s="22"/>
      <c r="F31" s="5"/>
      <c r="G31" s="5"/>
      <c r="H31" s="8"/>
    </row>
    <row r="32" spans="1:8" x14ac:dyDescent="0.25">
      <c r="E32" s="22"/>
      <c r="H32" s="20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8.7109375" customWidth="1"/>
    <col min="2" max="2" width="16.85546875" bestFit="1" customWidth="1"/>
    <col min="3" max="4" width="14" customWidth="1"/>
    <col min="5" max="5" width="15" bestFit="1" customWidth="1"/>
    <col min="6" max="6" width="24" bestFit="1" customWidth="1"/>
    <col min="7" max="7" width="21.140625" bestFit="1" customWidth="1"/>
    <col min="8" max="8" width="33" customWidth="1"/>
  </cols>
  <sheetData>
    <row r="1" spans="1:8" ht="19.5" x14ac:dyDescent="0.3">
      <c r="A1" s="17" t="s">
        <v>3</v>
      </c>
    </row>
    <row r="2" spans="1:8" x14ac:dyDescent="0.25">
      <c r="A2" s="1" t="s">
        <v>10</v>
      </c>
      <c r="B2" s="29">
        <v>8473</v>
      </c>
      <c r="C2" t="s">
        <v>4</v>
      </c>
      <c r="F2" s="1"/>
    </row>
    <row r="3" spans="1:8" x14ac:dyDescent="0.25">
      <c r="A3" s="1" t="s">
        <v>2</v>
      </c>
      <c r="B3" t="s">
        <v>368</v>
      </c>
    </row>
    <row r="4" spans="1:8" x14ac:dyDescent="0.25">
      <c r="A4" s="1" t="s">
        <v>9</v>
      </c>
      <c r="B4" s="28" t="s">
        <v>340</v>
      </c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s="33" customFormat="1" ht="17.25" x14ac:dyDescent="0.25">
      <c r="A7" s="72" t="s">
        <v>407</v>
      </c>
      <c r="B7" s="72" t="s">
        <v>319</v>
      </c>
      <c r="C7" s="41" t="s">
        <v>14</v>
      </c>
      <c r="D7" s="72" t="s">
        <v>7</v>
      </c>
      <c r="E7" s="72">
        <v>700</v>
      </c>
      <c r="F7" s="72" t="s">
        <v>11</v>
      </c>
      <c r="G7" s="72">
        <v>310</v>
      </c>
      <c r="H7" s="55" t="s">
        <v>754</v>
      </c>
    </row>
    <row r="8" spans="1:8" ht="17.25" x14ac:dyDescent="0.25">
      <c r="A8" s="23" t="s">
        <v>408</v>
      </c>
      <c r="B8" s="23" t="s">
        <v>286</v>
      </c>
      <c r="C8" s="5" t="s">
        <v>15</v>
      </c>
      <c r="D8" s="23" t="s">
        <v>7</v>
      </c>
      <c r="E8" s="23">
        <v>700</v>
      </c>
      <c r="F8" s="23" t="s">
        <v>11</v>
      </c>
      <c r="G8" s="23">
        <v>310</v>
      </c>
      <c r="H8" s="24" t="s">
        <v>55</v>
      </c>
    </row>
    <row r="9" spans="1:8" ht="17.25" x14ac:dyDescent="0.25">
      <c r="A9" s="23" t="s">
        <v>409</v>
      </c>
      <c r="B9" s="5" t="s">
        <v>293</v>
      </c>
      <c r="C9" s="5" t="s">
        <v>15</v>
      </c>
      <c r="D9" s="5" t="s">
        <v>7</v>
      </c>
      <c r="E9" s="23">
        <v>700</v>
      </c>
      <c r="F9" s="5" t="s">
        <v>32</v>
      </c>
      <c r="G9" s="5">
        <v>310</v>
      </c>
      <c r="H9" s="24" t="s">
        <v>55</v>
      </c>
    </row>
    <row r="10" spans="1:8" s="33" customFormat="1" ht="17.25" x14ac:dyDescent="0.25">
      <c r="A10" s="72" t="s">
        <v>410</v>
      </c>
      <c r="B10" s="41" t="s">
        <v>415</v>
      </c>
      <c r="C10" s="41" t="s">
        <v>15</v>
      </c>
      <c r="D10" s="41" t="s">
        <v>7</v>
      </c>
      <c r="E10" s="72">
        <v>700</v>
      </c>
      <c r="F10" s="41" t="s">
        <v>11</v>
      </c>
      <c r="G10" s="41">
        <v>310</v>
      </c>
      <c r="H10" s="73" t="s">
        <v>55</v>
      </c>
    </row>
    <row r="11" spans="1:8" ht="17.25" x14ac:dyDescent="0.25">
      <c r="A11" s="23" t="s">
        <v>411</v>
      </c>
      <c r="B11" s="5" t="s">
        <v>299</v>
      </c>
      <c r="C11" s="5" t="s">
        <v>15</v>
      </c>
      <c r="D11" s="5" t="s">
        <v>7</v>
      </c>
      <c r="E11" s="23">
        <v>700</v>
      </c>
      <c r="F11" s="5" t="s">
        <v>371</v>
      </c>
      <c r="G11" s="5">
        <v>310</v>
      </c>
      <c r="H11" s="24" t="s">
        <v>55</v>
      </c>
    </row>
    <row r="12" spans="1:8" ht="17.25" x14ac:dyDescent="0.25">
      <c r="A12" s="23" t="s">
        <v>412</v>
      </c>
      <c r="B12" s="13" t="s">
        <v>303</v>
      </c>
      <c r="C12" s="5" t="s">
        <v>15</v>
      </c>
      <c r="D12" s="13" t="s">
        <v>7</v>
      </c>
      <c r="E12" s="23">
        <v>700</v>
      </c>
      <c r="F12" s="13" t="s">
        <v>371</v>
      </c>
      <c r="G12" s="13">
        <v>310</v>
      </c>
      <c r="H12" s="24" t="s">
        <v>404</v>
      </c>
    </row>
    <row r="13" spans="1:8" ht="17.25" x14ac:dyDescent="0.25">
      <c r="A13" s="25" t="s">
        <v>413</v>
      </c>
      <c r="B13" s="13" t="s">
        <v>307</v>
      </c>
      <c r="C13" s="13" t="s">
        <v>172</v>
      </c>
      <c r="D13" s="13" t="s">
        <v>13</v>
      </c>
      <c r="E13" s="25">
        <v>700</v>
      </c>
      <c r="F13" s="13" t="s">
        <v>11</v>
      </c>
      <c r="G13" s="13">
        <v>310</v>
      </c>
      <c r="H13" s="26" t="s">
        <v>55</v>
      </c>
    </row>
    <row r="14" spans="1:8" ht="17.25" x14ac:dyDescent="0.25">
      <c r="A14" s="25" t="s">
        <v>414</v>
      </c>
      <c r="B14" s="13" t="s">
        <v>308</v>
      </c>
      <c r="C14" s="13" t="s">
        <v>172</v>
      </c>
      <c r="D14" s="13" t="s">
        <v>13</v>
      </c>
      <c r="E14" s="25">
        <v>700</v>
      </c>
      <c r="F14" s="13" t="s">
        <v>371</v>
      </c>
      <c r="G14" s="13">
        <v>310</v>
      </c>
      <c r="H14" s="26" t="s">
        <v>55</v>
      </c>
    </row>
    <row r="15" spans="1:8" x14ac:dyDescent="0.25">
      <c r="A15" s="9"/>
      <c r="B15" s="5"/>
      <c r="C15" s="5"/>
      <c r="D15" s="5"/>
      <c r="E15" s="5"/>
      <c r="F15" s="5"/>
      <c r="G15" s="5"/>
      <c r="H15" s="8"/>
    </row>
    <row r="16" spans="1:8" x14ac:dyDescent="0.25">
      <c r="A16" s="9"/>
      <c r="B16" s="5"/>
      <c r="C16" s="5"/>
      <c r="D16" s="5"/>
      <c r="E16" s="5"/>
      <c r="F16" s="5"/>
      <c r="G16" s="5"/>
      <c r="H16" s="8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/>
  </sheetViews>
  <sheetFormatPr defaultRowHeight="15" x14ac:dyDescent="0.25"/>
  <cols>
    <col min="1" max="1" width="18.7109375" customWidth="1"/>
    <col min="2" max="2" width="16.85546875" bestFit="1" customWidth="1"/>
    <col min="3" max="4" width="14" customWidth="1"/>
    <col min="5" max="5" width="15" bestFit="1" customWidth="1"/>
    <col min="6" max="6" width="24" bestFit="1" customWidth="1"/>
    <col min="7" max="7" width="21.140625" bestFit="1" customWidth="1"/>
    <col min="8" max="8" width="33" customWidth="1"/>
  </cols>
  <sheetData>
    <row r="1" spans="1:8" ht="19.5" x14ac:dyDescent="0.3">
      <c r="A1" s="17" t="s">
        <v>3</v>
      </c>
    </row>
    <row r="2" spans="1:8" x14ac:dyDescent="0.25">
      <c r="A2" s="1" t="s">
        <v>10</v>
      </c>
      <c r="B2" s="29">
        <v>8495</v>
      </c>
      <c r="C2" t="s">
        <v>4</v>
      </c>
      <c r="F2" s="1"/>
    </row>
    <row r="3" spans="1:8" x14ac:dyDescent="0.25">
      <c r="A3" s="1" t="s">
        <v>2</v>
      </c>
      <c r="B3" t="s">
        <v>368</v>
      </c>
      <c r="C3" t="s">
        <v>427</v>
      </c>
    </row>
    <row r="4" spans="1:8" x14ac:dyDescent="0.25">
      <c r="A4" s="1" t="s">
        <v>9</v>
      </c>
      <c r="B4" s="28" t="s">
        <v>340</v>
      </c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ht="17.25" x14ac:dyDescent="0.25">
      <c r="A7" s="23" t="s">
        <v>417</v>
      </c>
      <c r="B7" s="13" t="s">
        <v>307</v>
      </c>
      <c r="C7" s="5" t="s">
        <v>15</v>
      </c>
      <c r="D7" s="23" t="s">
        <v>13</v>
      </c>
      <c r="E7" s="23">
        <v>700</v>
      </c>
      <c r="F7" s="23" t="s">
        <v>11</v>
      </c>
      <c r="G7" s="23">
        <v>310</v>
      </c>
      <c r="H7" s="24" t="s">
        <v>55</v>
      </c>
    </row>
    <row r="8" spans="1:8" ht="17.25" x14ac:dyDescent="0.25">
      <c r="A8" s="23" t="s">
        <v>418</v>
      </c>
      <c r="B8" s="13" t="s">
        <v>308</v>
      </c>
      <c r="C8" s="5" t="s">
        <v>15</v>
      </c>
      <c r="D8" s="23" t="s">
        <v>13</v>
      </c>
      <c r="E8" s="23">
        <v>700</v>
      </c>
      <c r="F8" s="23" t="s">
        <v>371</v>
      </c>
      <c r="G8" s="23">
        <v>310</v>
      </c>
      <c r="H8" s="24" t="s">
        <v>55</v>
      </c>
    </row>
    <row r="9" spans="1:8" ht="17.25" x14ac:dyDescent="0.25">
      <c r="A9" s="23" t="s">
        <v>419</v>
      </c>
      <c r="B9" s="5" t="s">
        <v>282</v>
      </c>
      <c r="C9" s="5" t="s">
        <v>14</v>
      </c>
      <c r="D9" s="5" t="s">
        <v>7</v>
      </c>
      <c r="E9" s="23">
        <v>700</v>
      </c>
      <c r="F9" s="5" t="s">
        <v>11</v>
      </c>
      <c r="G9" s="5">
        <v>310</v>
      </c>
      <c r="H9" s="24" t="s">
        <v>31</v>
      </c>
    </row>
    <row r="10" spans="1:8" ht="17.25" x14ac:dyDescent="0.25">
      <c r="A10" s="23" t="s">
        <v>420</v>
      </c>
      <c r="B10" s="5" t="s">
        <v>286</v>
      </c>
      <c r="C10" s="5" t="s">
        <v>15</v>
      </c>
      <c r="D10" s="5" t="s">
        <v>7</v>
      </c>
      <c r="E10" s="23">
        <v>700</v>
      </c>
      <c r="F10" s="5" t="s">
        <v>11</v>
      </c>
      <c r="G10" s="5">
        <v>310</v>
      </c>
      <c r="H10" s="24" t="s">
        <v>31</v>
      </c>
    </row>
    <row r="11" spans="1:8" ht="17.25" x14ac:dyDescent="0.25">
      <c r="A11" s="23" t="s">
        <v>421</v>
      </c>
      <c r="B11" s="5" t="s">
        <v>293</v>
      </c>
      <c r="C11" s="5" t="s">
        <v>15</v>
      </c>
      <c r="D11" s="5" t="s">
        <v>7</v>
      </c>
      <c r="E11" s="23">
        <v>700</v>
      </c>
      <c r="F11" s="5" t="s">
        <v>422</v>
      </c>
      <c r="G11" s="5">
        <v>310</v>
      </c>
      <c r="H11" s="24" t="s">
        <v>31</v>
      </c>
    </row>
    <row r="12" spans="1:8" s="33" customFormat="1" ht="17.25" x14ac:dyDescent="0.25">
      <c r="A12" s="72" t="s">
        <v>423</v>
      </c>
      <c r="B12" s="43" t="s">
        <v>296</v>
      </c>
      <c r="C12" s="41" t="s">
        <v>15</v>
      </c>
      <c r="D12" s="43" t="s">
        <v>7</v>
      </c>
      <c r="E12" s="72">
        <v>700</v>
      </c>
      <c r="F12" s="43" t="s">
        <v>11</v>
      </c>
      <c r="G12" s="43">
        <v>310</v>
      </c>
      <c r="H12" s="73" t="s">
        <v>31</v>
      </c>
    </row>
    <row r="13" spans="1:8" ht="17.25" x14ac:dyDescent="0.25">
      <c r="A13" s="23" t="s">
        <v>424</v>
      </c>
      <c r="B13" s="13" t="s">
        <v>299</v>
      </c>
      <c r="C13" s="13" t="s">
        <v>172</v>
      </c>
      <c r="D13" s="13" t="s">
        <v>7</v>
      </c>
      <c r="E13" s="25">
        <v>700</v>
      </c>
      <c r="F13" s="23" t="s">
        <v>371</v>
      </c>
      <c r="G13" s="13">
        <v>310</v>
      </c>
      <c r="H13" s="26" t="s">
        <v>31</v>
      </c>
    </row>
    <row r="14" spans="1:8" ht="17.25" x14ac:dyDescent="0.25">
      <c r="A14" s="23" t="s">
        <v>425</v>
      </c>
      <c r="B14" s="13" t="s">
        <v>303</v>
      </c>
      <c r="C14" s="13" t="s">
        <v>172</v>
      </c>
      <c r="D14" s="13" t="s">
        <v>7</v>
      </c>
      <c r="E14" s="25">
        <v>700</v>
      </c>
      <c r="F14" s="13" t="s">
        <v>371</v>
      </c>
      <c r="G14" s="13">
        <v>310</v>
      </c>
      <c r="H14" s="26" t="s">
        <v>30</v>
      </c>
    </row>
    <row r="15" spans="1:8" x14ac:dyDescent="0.25">
      <c r="A15" s="23"/>
      <c r="B15" s="13"/>
      <c r="C15" s="13"/>
      <c r="D15" s="13"/>
      <c r="E15" s="25"/>
      <c r="F15" s="13"/>
      <c r="G15" s="13"/>
      <c r="H15" s="26"/>
    </row>
    <row r="16" spans="1:8" ht="17.25" x14ac:dyDescent="0.25">
      <c r="A16" s="23" t="s">
        <v>426</v>
      </c>
      <c r="B16" s="5" t="s">
        <v>282</v>
      </c>
      <c r="C16" s="5" t="s">
        <v>14</v>
      </c>
      <c r="D16" s="5" t="s">
        <v>7</v>
      </c>
      <c r="E16" s="23">
        <v>900</v>
      </c>
      <c r="F16" s="5" t="s">
        <v>11</v>
      </c>
      <c r="G16" s="5">
        <v>310</v>
      </c>
      <c r="H16" s="24" t="s">
        <v>31</v>
      </c>
    </row>
    <row r="17" spans="1:9" ht="17.25" x14ac:dyDescent="0.25">
      <c r="A17" s="23" t="s">
        <v>428</v>
      </c>
      <c r="B17" s="5" t="s">
        <v>286</v>
      </c>
      <c r="C17" s="5" t="s">
        <v>15</v>
      </c>
      <c r="D17" s="5" t="s">
        <v>7</v>
      </c>
      <c r="E17" s="23">
        <v>900</v>
      </c>
      <c r="F17" s="5" t="s">
        <v>11</v>
      </c>
      <c r="G17" s="5">
        <v>310</v>
      </c>
      <c r="H17" s="24" t="s">
        <v>44</v>
      </c>
    </row>
    <row r="18" spans="1:9" ht="17.25" x14ac:dyDescent="0.25">
      <c r="A18" s="23" t="s">
        <v>429</v>
      </c>
      <c r="B18" s="5" t="s">
        <v>293</v>
      </c>
      <c r="C18" s="5" t="s">
        <v>15</v>
      </c>
      <c r="D18" s="5" t="s">
        <v>7</v>
      </c>
      <c r="E18" s="23">
        <v>900</v>
      </c>
      <c r="F18" s="5" t="s">
        <v>433</v>
      </c>
      <c r="G18" s="5">
        <v>310</v>
      </c>
      <c r="H18" s="24" t="s">
        <v>44</v>
      </c>
    </row>
    <row r="19" spans="1:9" s="33" customFormat="1" ht="17.25" x14ac:dyDescent="0.25">
      <c r="A19" s="72" t="s">
        <v>430</v>
      </c>
      <c r="B19" s="43" t="s">
        <v>296</v>
      </c>
      <c r="C19" s="41" t="s">
        <v>15</v>
      </c>
      <c r="D19" s="43" t="s">
        <v>7</v>
      </c>
      <c r="E19" s="72">
        <v>900</v>
      </c>
      <c r="F19" s="43" t="s">
        <v>11</v>
      </c>
      <c r="G19" s="43">
        <v>310</v>
      </c>
      <c r="H19" s="73" t="s">
        <v>44</v>
      </c>
    </row>
    <row r="20" spans="1:9" ht="17.25" x14ac:dyDescent="0.25">
      <c r="A20" s="23" t="s">
        <v>431</v>
      </c>
      <c r="B20" s="13" t="s">
        <v>299</v>
      </c>
      <c r="C20" s="13" t="s">
        <v>172</v>
      </c>
      <c r="D20" s="13" t="s">
        <v>7</v>
      </c>
      <c r="E20" s="23">
        <v>900</v>
      </c>
      <c r="F20" s="23" t="s">
        <v>434</v>
      </c>
      <c r="G20" s="13">
        <v>310</v>
      </c>
      <c r="H20" s="24" t="s">
        <v>44</v>
      </c>
    </row>
    <row r="21" spans="1:9" ht="17.25" x14ac:dyDescent="0.25">
      <c r="A21" s="23" t="s">
        <v>432</v>
      </c>
      <c r="B21" s="13" t="s">
        <v>303</v>
      </c>
      <c r="C21" s="13" t="s">
        <v>172</v>
      </c>
      <c r="D21" s="13" t="s">
        <v>7</v>
      </c>
      <c r="E21" s="23">
        <v>900</v>
      </c>
      <c r="F21" s="13" t="s">
        <v>434</v>
      </c>
      <c r="G21" s="13">
        <v>310</v>
      </c>
      <c r="H21" s="24" t="s">
        <v>31</v>
      </c>
    </row>
    <row r="22" spans="1:9" s="31" customFormat="1" ht="17.25" x14ac:dyDescent="0.25">
      <c r="A22" s="25" t="s">
        <v>435</v>
      </c>
      <c r="B22" s="13" t="s">
        <v>441</v>
      </c>
      <c r="C22" s="13" t="s">
        <v>172</v>
      </c>
      <c r="D22" s="25" t="s">
        <v>13</v>
      </c>
      <c r="E22" s="25">
        <v>900</v>
      </c>
      <c r="F22" s="25" t="s">
        <v>11</v>
      </c>
      <c r="G22" s="13">
        <v>310</v>
      </c>
      <c r="H22" s="26" t="s">
        <v>436</v>
      </c>
    </row>
    <row r="23" spans="1:9" s="31" customFormat="1" ht="17.25" x14ac:dyDescent="0.25">
      <c r="A23" s="25" t="s">
        <v>437</v>
      </c>
      <c r="B23" s="13" t="s">
        <v>442</v>
      </c>
      <c r="C23" s="13" t="s">
        <v>172</v>
      </c>
      <c r="D23" s="25" t="s">
        <v>13</v>
      </c>
      <c r="E23" s="25">
        <v>900</v>
      </c>
      <c r="F23" s="13" t="s">
        <v>433</v>
      </c>
      <c r="G23" s="13">
        <v>310</v>
      </c>
      <c r="H23" s="26" t="s">
        <v>438</v>
      </c>
    </row>
    <row r="24" spans="1:9" ht="17.25" x14ac:dyDescent="0.25">
      <c r="A24" s="23" t="s">
        <v>439</v>
      </c>
      <c r="B24" s="13" t="s">
        <v>307</v>
      </c>
      <c r="C24" s="13" t="s">
        <v>172</v>
      </c>
      <c r="D24" s="25" t="s">
        <v>13</v>
      </c>
      <c r="E24" s="25">
        <v>900</v>
      </c>
      <c r="F24" s="13" t="s">
        <v>11</v>
      </c>
      <c r="G24" s="13">
        <v>310</v>
      </c>
      <c r="H24" s="26" t="s">
        <v>55</v>
      </c>
      <c r="I24" s="11"/>
    </row>
    <row r="25" spans="1:9" ht="17.25" x14ac:dyDescent="0.25">
      <c r="A25" s="23" t="s">
        <v>440</v>
      </c>
      <c r="B25" s="13" t="s">
        <v>308</v>
      </c>
      <c r="C25" s="13" t="s">
        <v>172</v>
      </c>
      <c r="D25" s="25" t="s">
        <v>13</v>
      </c>
      <c r="E25" s="25">
        <v>900</v>
      </c>
      <c r="F25" s="13" t="s">
        <v>434</v>
      </c>
      <c r="G25" s="13">
        <v>310</v>
      </c>
      <c r="H25" s="26" t="s">
        <v>55</v>
      </c>
      <c r="I25" s="11"/>
    </row>
    <row r="26" spans="1:9" ht="17.25" x14ac:dyDescent="0.25">
      <c r="A26" s="23" t="s">
        <v>443</v>
      </c>
      <c r="B26" s="13" t="s">
        <v>308</v>
      </c>
      <c r="C26" s="13" t="s">
        <v>172</v>
      </c>
      <c r="D26" s="25" t="s">
        <v>13</v>
      </c>
      <c r="E26" s="25">
        <v>900</v>
      </c>
      <c r="F26" s="13" t="s">
        <v>434</v>
      </c>
      <c r="G26" s="13">
        <v>310</v>
      </c>
      <c r="H26" s="26" t="s">
        <v>800</v>
      </c>
      <c r="I26" s="11"/>
    </row>
    <row r="27" spans="1:9" x14ac:dyDescent="0.25">
      <c r="A27" s="11"/>
      <c r="B27" s="11"/>
      <c r="C27" s="11"/>
      <c r="D27" s="11"/>
      <c r="E27" s="11"/>
      <c r="F27" s="11"/>
      <c r="G27" s="11"/>
      <c r="H27" s="11"/>
      <c r="I27" s="11"/>
    </row>
    <row r="28" spans="1:9" s="31" customFormat="1" ht="17.25" x14ac:dyDescent="0.25">
      <c r="A28" s="25" t="s">
        <v>444</v>
      </c>
      <c r="B28" s="13" t="s">
        <v>441</v>
      </c>
      <c r="C28" s="13" t="s">
        <v>172</v>
      </c>
      <c r="D28" s="25" t="s">
        <v>13</v>
      </c>
      <c r="E28" s="25">
        <v>700</v>
      </c>
      <c r="F28" s="25" t="s">
        <v>11</v>
      </c>
      <c r="G28" s="13">
        <v>310</v>
      </c>
      <c r="H28" s="26" t="s">
        <v>436</v>
      </c>
    </row>
    <row r="29" spans="1:9" s="31" customFormat="1" ht="17.25" x14ac:dyDescent="0.25">
      <c r="A29" s="25" t="s">
        <v>445</v>
      </c>
      <c r="B29" s="13" t="s">
        <v>442</v>
      </c>
      <c r="C29" s="13" t="s">
        <v>172</v>
      </c>
      <c r="D29" s="25" t="s">
        <v>13</v>
      </c>
      <c r="E29" s="25">
        <v>700</v>
      </c>
      <c r="F29" s="13" t="s">
        <v>422</v>
      </c>
      <c r="G29" s="13">
        <v>310</v>
      </c>
      <c r="H29" s="26" t="s">
        <v>438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8.7109375" customWidth="1"/>
    <col min="2" max="2" width="16.85546875" bestFit="1" customWidth="1"/>
    <col min="3" max="4" width="14" customWidth="1"/>
    <col min="5" max="5" width="15" bestFit="1" customWidth="1"/>
    <col min="6" max="6" width="24" bestFit="1" customWidth="1"/>
    <col min="7" max="7" width="21.140625" bestFit="1" customWidth="1"/>
    <col min="8" max="8" width="52.7109375" customWidth="1"/>
  </cols>
  <sheetData>
    <row r="1" spans="1:8" ht="19.5" x14ac:dyDescent="0.3">
      <c r="A1" s="2" t="s">
        <v>3</v>
      </c>
      <c r="B1" s="2"/>
      <c r="C1" s="2"/>
      <c r="D1" s="2"/>
    </row>
    <row r="2" spans="1:8" x14ac:dyDescent="0.25">
      <c r="A2" s="1" t="s">
        <v>10</v>
      </c>
      <c r="B2" s="29">
        <v>8543</v>
      </c>
      <c r="C2" t="s">
        <v>4</v>
      </c>
      <c r="F2" s="1"/>
    </row>
    <row r="3" spans="1:8" x14ac:dyDescent="0.25">
      <c r="A3" s="1" t="s">
        <v>2</v>
      </c>
      <c r="B3" t="s">
        <v>368</v>
      </c>
    </row>
    <row r="4" spans="1:8" x14ac:dyDescent="0.25">
      <c r="A4" s="1" t="s">
        <v>9</v>
      </c>
      <c r="B4" s="36" t="s">
        <v>340</v>
      </c>
      <c r="C4" s="1" t="s">
        <v>736</v>
      </c>
      <c r="E4" t="s">
        <v>755</v>
      </c>
      <c r="G4" s="16"/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ht="17.25" x14ac:dyDescent="0.25">
      <c r="A7" s="9" t="s">
        <v>511</v>
      </c>
      <c r="B7" s="9" t="s">
        <v>282</v>
      </c>
      <c r="C7" s="5" t="s">
        <v>14</v>
      </c>
      <c r="D7" s="5" t="s">
        <v>7</v>
      </c>
      <c r="E7" s="5">
        <v>700</v>
      </c>
      <c r="F7" s="5" t="s">
        <v>11</v>
      </c>
      <c r="G7" s="5">
        <v>310</v>
      </c>
      <c r="H7" s="7" t="s">
        <v>30</v>
      </c>
    </row>
    <row r="8" spans="1:8" ht="17.25" x14ac:dyDescent="0.25">
      <c r="A8" s="9" t="s">
        <v>512</v>
      </c>
      <c r="B8" s="5" t="s">
        <v>286</v>
      </c>
      <c r="C8" s="5" t="s">
        <v>15</v>
      </c>
      <c r="D8" s="5" t="s">
        <v>7</v>
      </c>
      <c r="E8" s="5">
        <v>700</v>
      </c>
      <c r="F8" s="5" t="s">
        <v>11</v>
      </c>
      <c r="G8" s="5">
        <v>310</v>
      </c>
      <c r="H8" s="7" t="s">
        <v>55</v>
      </c>
    </row>
    <row r="9" spans="1:8" ht="17.25" x14ac:dyDescent="0.25">
      <c r="A9" s="9" t="s">
        <v>513</v>
      </c>
      <c r="B9" s="5" t="s">
        <v>311</v>
      </c>
      <c r="C9" s="5" t="s">
        <v>15</v>
      </c>
      <c r="D9" s="5" t="s">
        <v>7</v>
      </c>
      <c r="E9" s="5">
        <v>700</v>
      </c>
      <c r="F9" s="13" t="s">
        <v>801</v>
      </c>
      <c r="G9" s="5">
        <v>310</v>
      </c>
      <c r="H9" s="7" t="s">
        <v>802</v>
      </c>
    </row>
    <row r="10" spans="1:8" s="33" customFormat="1" ht="17.25" x14ac:dyDescent="0.25">
      <c r="A10" s="40" t="s">
        <v>514</v>
      </c>
      <c r="B10" s="41" t="s">
        <v>296</v>
      </c>
      <c r="C10" s="41" t="s">
        <v>15</v>
      </c>
      <c r="D10" s="41" t="s">
        <v>7</v>
      </c>
      <c r="E10" s="41">
        <v>700</v>
      </c>
      <c r="F10" s="41" t="s">
        <v>11</v>
      </c>
      <c r="G10" s="41">
        <v>310</v>
      </c>
      <c r="H10" s="42" t="s">
        <v>55</v>
      </c>
    </row>
    <row r="11" spans="1:8" s="33" customFormat="1" ht="17.25" x14ac:dyDescent="0.25">
      <c r="A11" s="40" t="s">
        <v>515</v>
      </c>
      <c r="B11" s="41" t="s">
        <v>311</v>
      </c>
      <c r="C11" s="41" t="s">
        <v>15</v>
      </c>
      <c r="D11" s="41" t="s">
        <v>7</v>
      </c>
      <c r="E11" s="41">
        <v>700</v>
      </c>
      <c r="F11" s="41" t="s">
        <v>588</v>
      </c>
      <c r="G11" s="41">
        <v>310</v>
      </c>
      <c r="H11" s="7" t="s">
        <v>802</v>
      </c>
    </row>
    <row r="12" spans="1:8" s="33" customFormat="1" ht="17.25" x14ac:dyDescent="0.25">
      <c r="A12" s="40" t="s">
        <v>516</v>
      </c>
      <c r="B12" s="43" t="s">
        <v>311</v>
      </c>
      <c r="C12" s="41" t="s">
        <v>15</v>
      </c>
      <c r="D12" s="43" t="s">
        <v>7</v>
      </c>
      <c r="E12" s="41">
        <v>700</v>
      </c>
      <c r="F12" s="41" t="s">
        <v>588</v>
      </c>
      <c r="G12" s="43">
        <v>310</v>
      </c>
      <c r="H12" s="7" t="s">
        <v>803</v>
      </c>
    </row>
    <row r="13" spans="1:8" ht="17.25" x14ac:dyDescent="0.25">
      <c r="A13" s="9" t="s">
        <v>517</v>
      </c>
      <c r="B13" s="5" t="s">
        <v>307</v>
      </c>
      <c r="C13" s="5" t="s">
        <v>15</v>
      </c>
      <c r="D13" s="5" t="s">
        <v>13</v>
      </c>
      <c r="E13" s="5">
        <v>700</v>
      </c>
      <c r="F13" s="5" t="s">
        <v>11</v>
      </c>
      <c r="G13" s="5">
        <v>310</v>
      </c>
      <c r="H13" s="7" t="s">
        <v>520</v>
      </c>
    </row>
    <row r="14" spans="1:8" ht="17.25" x14ac:dyDescent="0.25">
      <c r="A14" s="9" t="s">
        <v>518</v>
      </c>
      <c r="B14" s="5" t="s">
        <v>366</v>
      </c>
      <c r="C14" s="5" t="s">
        <v>15</v>
      </c>
      <c r="D14" s="5" t="s">
        <v>13</v>
      </c>
      <c r="E14" s="5">
        <v>700</v>
      </c>
      <c r="F14" s="5" t="s">
        <v>684</v>
      </c>
      <c r="G14" s="13">
        <v>310</v>
      </c>
      <c r="H14" s="7" t="s">
        <v>804</v>
      </c>
    </row>
    <row r="15" spans="1:8" ht="17.25" x14ac:dyDescent="0.25">
      <c r="A15" s="9" t="s">
        <v>519</v>
      </c>
      <c r="B15" s="5" t="s">
        <v>366</v>
      </c>
      <c r="C15" s="5" t="s">
        <v>15</v>
      </c>
      <c r="D15" s="5" t="s">
        <v>13</v>
      </c>
      <c r="E15" s="5">
        <v>700</v>
      </c>
      <c r="F15" s="5" t="s">
        <v>684</v>
      </c>
      <c r="G15" s="5">
        <v>310</v>
      </c>
      <c r="H15" s="7" t="s">
        <v>804</v>
      </c>
    </row>
    <row r="16" spans="1:8" x14ac:dyDescent="0.25">
      <c r="A16" s="9"/>
      <c r="B16" s="5"/>
      <c r="C16" s="5"/>
      <c r="D16" s="5"/>
      <c r="E16" s="5"/>
      <c r="F16" s="13"/>
      <c r="G16" s="13"/>
      <c r="H16" s="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120" zoomScaleNormal="120" workbookViewId="0"/>
  </sheetViews>
  <sheetFormatPr defaultRowHeight="15" x14ac:dyDescent="0.25"/>
  <cols>
    <col min="1" max="1" width="19.28515625" customWidth="1"/>
    <col min="2" max="2" width="16.85546875" bestFit="1" customWidth="1"/>
    <col min="3" max="3" width="16.5703125" customWidth="1"/>
    <col min="4" max="4" width="10" bestFit="1" customWidth="1"/>
    <col min="5" max="5" width="15" bestFit="1" customWidth="1"/>
    <col min="6" max="6" width="24" bestFit="1" customWidth="1"/>
    <col min="7" max="7" width="21.140625" bestFit="1" customWidth="1"/>
    <col min="8" max="8" width="16.5703125" customWidth="1"/>
  </cols>
  <sheetData>
    <row r="1" spans="1:8" ht="19.5" x14ac:dyDescent="0.3">
      <c r="A1" s="2" t="s">
        <v>3</v>
      </c>
      <c r="B1" s="2"/>
      <c r="C1" s="2"/>
      <c r="D1" s="2"/>
    </row>
    <row r="2" spans="1:8" x14ac:dyDescent="0.25">
      <c r="A2" s="1" t="s">
        <v>10</v>
      </c>
      <c r="B2" s="29">
        <v>8822</v>
      </c>
      <c r="C2" t="s">
        <v>4</v>
      </c>
      <c r="F2" s="1"/>
    </row>
    <row r="3" spans="1:8" x14ac:dyDescent="0.25">
      <c r="A3" s="1" t="s">
        <v>2</v>
      </c>
      <c r="B3">
        <v>600</v>
      </c>
      <c r="C3">
        <v>900</v>
      </c>
      <c r="D3">
        <v>600</v>
      </c>
    </row>
    <row r="4" spans="1:8" x14ac:dyDescent="0.25">
      <c r="A4" s="1" t="s">
        <v>9</v>
      </c>
      <c r="B4" s="28" t="s">
        <v>340</v>
      </c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ht="17.25" x14ac:dyDescent="0.25">
      <c r="A7" s="9" t="s">
        <v>173</v>
      </c>
      <c r="B7" s="5" t="s">
        <v>282</v>
      </c>
      <c r="C7" s="5" t="s">
        <v>14</v>
      </c>
      <c r="D7" s="5" t="s">
        <v>7</v>
      </c>
      <c r="E7" s="5">
        <v>900</v>
      </c>
      <c r="F7" s="5" t="s">
        <v>11</v>
      </c>
      <c r="G7" s="5">
        <v>310</v>
      </c>
      <c r="H7" s="7"/>
    </row>
    <row r="8" spans="1:8" ht="17.25" x14ac:dyDescent="0.25">
      <c r="A8" s="9" t="s">
        <v>174</v>
      </c>
      <c r="B8" s="5" t="s">
        <v>286</v>
      </c>
      <c r="C8" s="5" t="s">
        <v>15</v>
      </c>
      <c r="D8" s="5" t="s">
        <v>7</v>
      </c>
      <c r="E8" s="5">
        <v>900</v>
      </c>
      <c r="F8" s="5" t="s">
        <v>11</v>
      </c>
      <c r="G8" s="5">
        <v>310</v>
      </c>
      <c r="H8" s="8"/>
    </row>
    <row r="9" spans="1:8" ht="17.25" x14ac:dyDescent="0.25">
      <c r="A9" s="9" t="s">
        <v>175</v>
      </c>
      <c r="B9" s="13" t="s">
        <v>293</v>
      </c>
      <c r="C9" s="13" t="s">
        <v>172</v>
      </c>
      <c r="D9" s="13" t="s">
        <v>7</v>
      </c>
      <c r="E9" s="5">
        <v>900</v>
      </c>
      <c r="F9" s="13" t="s">
        <v>32</v>
      </c>
      <c r="G9" s="13">
        <v>310</v>
      </c>
      <c r="H9" s="14"/>
    </row>
    <row r="10" spans="1:8" s="33" customFormat="1" ht="17.25" x14ac:dyDescent="0.25">
      <c r="A10" s="40" t="s">
        <v>176</v>
      </c>
      <c r="B10" s="43" t="s">
        <v>296</v>
      </c>
      <c r="C10" s="43" t="s">
        <v>172</v>
      </c>
      <c r="D10" s="43" t="s">
        <v>7</v>
      </c>
      <c r="E10" s="41">
        <v>900</v>
      </c>
      <c r="F10" s="43" t="s">
        <v>11</v>
      </c>
      <c r="G10" s="43">
        <v>310</v>
      </c>
      <c r="H10" s="52"/>
    </row>
    <row r="11" spans="1:8" s="33" customFormat="1" ht="17.25" x14ac:dyDescent="0.25">
      <c r="A11" s="40" t="s">
        <v>177</v>
      </c>
      <c r="B11" s="41" t="s">
        <v>299</v>
      </c>
      <c r="C11" s="43" t="s">
        <v>172</v>
      </c>
      <c r="D11" s="41" t="s">
        <v>7</v>
      </c>
      <c r="E11" s="41">
        <v>900</v>
      </c>
      <c r="F11" s="43" t="s">
        <v>238</v>
      </c>
      <c r="G11" s="41">
        <v>310</v>
      </c>
      <c r="H11" s="53"/>
    </row>
    <row r="12" spans="1:8" s="33" customFormat="1" ht="17.25" x14ac:dyDescent="0.25">
      <c r="A12" s="40" t="s">
        <v>178</v>
      </c>
      <c r="B12" s="41" t="s">
        <v>303</v>
      </c>
      <c r="C12" s="41" t="s">
        <v>15</v>
      </c>
      <c r="D12" s="41" t="s">
        <v>7</v>
      </c>
      <c r="E12" s="41">
        <v>900</v>
      </c>
      <c r="F12" s="43" t="s">
        <v>238</v>
      </c>
      <c r="G12" s="41">
        <v>310</v>
      </c>
      <c r="H12" s="53"/>
    </row>
    <row r="13" spans="1:8" s="33" customFormat="1" ht="17.25" x14ac:dyDescent="0.25">
      <c r="A13" s="40" t="s">
        <v>179</v>
      </c>
      <c r="B13" s="41" t="s">
        <v>317</v>
      </c>
      <c r="C13" s="41" t="s">
        <v>14</v>
      </c>
      <c r="D13" s="41" t="s">
        <v>7</v>
      </c>
      <c r="E13" s="41">
        <v>900</v>
      </c>
      <c r="F13" s="43" t="s">
        <v>11</v>
      </c>
      <c r="G13" s="41">
        <v>310</v>
      </c>
      <c r="H13" s="53" t="s">
        <v>240</v>
      </c>
    </row>
    <row r="14" spans="1:8" s="33" customFormat="1" ht="17.25" x14ac:dyDescent="0.25">
      <c r="A14" s="40" t="s">
        <v>180</v>
      </c>
      <c r="B14" s="41" t="s">
        <v>328</v>
      </c>
      <c r="C14" s="41" t="s">
        <v>322</v>
      </c>
      <c r="D14" s="41" t="s">
        <v>7</v>
      </c>
      <c r="E14" s="41">
        <v>900</v>
      </c>
      <c r="F14" s="43" t="s">
        <v>11</v>
      </c>
      <c r="G14" s="41">
        <v>310</v>
      </c>
      <c r="H14" s="33" t="s">
        <v>241</v>
      </c>
    </row>
    <row r="15" spans="1:8" s="33" customFormat="1" ht="17.25" x14ac:dyDescent="0.25">
      <c r="A15" s="40" t="s">
        <v>181</v>
      </c>
      <c r="B15" s="41" t="s">
        <v>315</v>
      </c>
      <c r="C15" s="41" t="s">
        <v>323</v>
      </c>
      <c r="D15" s="41" t="s">
        <v>7</v>
      </c>
      <c r="E15" s="41">
        <v>900</v>
      </c>
      <c r="F15" s="43" t="s">
        <v>11</v>
      </c>
      <c r="G15" s="41">
        <v>310</v>
      </c>
      <c r="H15" s="33" t="s">
        <v>327</v>
      </c>
    </row>
    <row r="16" spans="1:8" s="33" customFormat="1" ht="17.25" x14ac:dyDescent="0.25">
      <c r="A16" s="40" t="s">
        <v>182</v>
      </c>
      <c r="B16" s="41" t="s">
        <v>310</v>
      </c>
      <c r="C16" s="41" t="s">
        <v>323</v>
      </c>
      <c r="D16" s="41" t="s">
        <v>7</v>
      </c>
      <c r="E16" s="41">
        <v>900</v>
      </c>
      <c r="F16" s="43" t="s">
        <v>238</v>
      </c>
      <c r="G16" s="41">
        <v>310</v>
      </c>
      <c r="H16" s="33" t="s">
        <v>327</v>
      </c>
    </row>
    <row r="17" spans="1:8" s="33" customFormat="1" ht="17.25" x14ac:dyDescent="0.25">
      <c r="A17" s="40" t="s">
        <v>183</v>
      </c>
      <c r="B17" s="41" t="s">
        <v>282</v>
      </c>
      <c r="C17" s="41" t="s">
        <v>14</v>
      </c>
      <c r="D17" s="41" t="s">
        <v>7</v>
      </c>
      <c r="E17" s="41">
        <v>900</v>
      </c>
      <c r="F17" s="41" t="s">
        <v>11</v>
      </c>
      <c r="G17" s="41">
        <v>310</v>
      </c>
      <c r="H17" s="60" t="s">
        <v>242</v>
      </c>
    </row>
    <row r="18" spans="1:8" s="33" customFormat="1" ht="17.25" x14ac:dyDescent="0.25">
      <c r="A18" s="40" t="s">
        <v>184</v>
      </c>
      <c r="B18" s="43" t="s">
        <v>312</v>
      </c>
      <c r="C18" s="43" t="s">
        <v>172</v>
      </c>
      <c r="D18" s="43" t="s">
        <v>7</v>
      </c>
      <c r="E18" s="41">
        <v>900</v>
      </c>
      <c r="F18" s="43" t="s">
        <v>11</v>
      </c>
      <c r="G18" s="40">
        <v>318</v>
      </c>
      <c r="H18" s="60"/>
    </row>
    <row r="19" spans="1:8" s="33" customFormat="1" ht="17.25" x14ac:dyDescent="0.25">
      <c r="A19" s="40" t="s">
        <v>185</v>
      </c>
      <c r="B19" s="41" t="s">
        <v>313</v>
      </c>
      <c r="C19" s="43" t="s">
        <v>172</v>
      </c>
      <c r="D19" s="41" t="s">
        <v>7</v>
      </c>
      <c r="E19" s="41">
        <v>900</v>
      </c>
      <c r="F19" s="43" t="s">
        <v>238</v>
      </c>
      <c r="G19" s="40">
        <v>318</v>
      </c>
      <c r="H19" s="60"/>
    </row>
    <row r="20" spans="1:8" s="33" customFormat="1" ht="17.25" x14ac:dyDescent="0.25">
      <c r="A20" s="40" t="s">
        <v>186</v>
      </c>
      <c r="B20" s="41" t="s">
        <v>316</v>
      </c>
      <c r="C20" s="41" t="s">
        <v>14</v>
      </c>
      <c r="D20" s="41" t="s">
        <v>7</v>
      </c>
      <c r="E20" s="41">
        <v>900</v>
      </c>
      <c r="F20" s="41" t="s">
        <v>11</v>
      </c>
      <c r="G20" s="40">
        <v>318</v>
      </c>
      <c r="H20" s="60"/>
    </row>
    <row r="21" spans="1:8" s="33" customFormat="1" ht="17.25" x14ac:dyDescent="0.25">
      <c r="A21" s="40" t="s">
        <v>187</v>
      </c>
      <c r="B21" s="43" t="s">
        <v>312</v>
      </c>
      <c r="C21" s="43" t="s">
        <v>172</v>
      </c>
      <c r="D21" s="43" t="s">
        <v>7</v>
      </c>
      <c r="E21" s="41">
        <v>900</v>
      </c>
      <c r="F21" s="43" t="s">
        <v>11</v>
      </c>
      <c r="G21" s="40">
        <v>298</v>
      </c>
      <c r="H21" s="60"/>
    </row>
    <row r="22" spans="1:8" s="33" customFormat="1" ht="17.25" x14ac:dyDescent="0.25">
      <c r="A22" s="40" t="s">
        <v>188</v>
      </c>
      <c r="B22" s="41" t="s">
        <v>313</v>
      </c>
      <c r="C22" s="43" t="s">
        <v>172</v>
      </c>
      <c r="D22" s="41" t="s">
        <v>7</v>
      </c>
      <c r="E22" s="41">
        <v>900</v>
      </c>
      <c r="F22" s="43" t="s">
        <v>238</v>
      </c>
      <c r="G22" s="40">
        <v>298</v>
      </c>
      <c r="H22" s="60"/>
    </row>
    <row r="23" spans="1:8" s="33" customFormat="1" ht="17.25" x14ac:dyDescent="0.25">
      <c r="A23" s="40" t="s">
        <v>189</v>
      </c>
      <c r="B23" s="41" t="s">
        <v>316</v>
      </c>
      <c r="C23" s="41" t="s">
        <v>14</v>
      </c>
      <c r="D23" s="41" t="s">
        <v>7</v>
      </c>
      <c r="E23" s="41">
        <v>900</v>
      </c>
      <c r="F23" s="41" t="s">
        <v>11</v>
      </c>
      <c r="G23" s="40">
        <v>298</v>
      </c>
      <c r="H23" s="60"/>
    </row>
    <row r="24" spans="1:8" s="33" customFormat="1" ht="17.25" x14ac:dyDescent="0.25">
      <c r="A24" s="40" t="s">
        <v>190</v>
      </c>
      <c r="B24" s="43" t="s">
        <v>312</v>
      </c>
      <c r="C24" s="43" t="s">
        <v>172</v>
      </c>
      <c r="D24" s="43" t="s">
        <v>7</v>
      </c>
      <c r="E24" s="41">
        <v>900</v>
      </c>
      <c r="F24" s="43" t="s">
        <v>11</v>
      </c>
      <c r="G24" s="40">
        <v>288</v>
      </c>
      <c r="H24" s="61"/>
    </row>
    <row r="25" spans="1:8" s="33" customFormat="1" ht="17.25" x14ac:dyDescent="0.25">
      <c r="A25" s="40" t="s">
        <v>191</v>
      </c>
      <c r="B25" s="41" t="s">
        <v>313</v>
      </c>
      <c r="C25" s="43" t="s">
        <v>172</v>
      </c>
      <c r="D25" s="41" t="s">
        <v>7</v>
      </c>
      <c r="E25" s="41">
        <v>900</v>
      </c>
      <c r="F25" s="43" t="s">
        <v>238</v>
      </c>
      <c r="G25" s="40">
        <v>288</v>
      </c>
      <c r="H25" s="61"/>
    </row>
    <row r="26" spans="1:8" s="33" customFormat="1" ht="17.25" x14ac:dyDescent="0.25">
      <c r="A26" s="40" t="s">
        <v>192</v>
      </c>
      <c r="B26" s="41" t="s">
        <v>316</v>
      </c>
      <c r="C26" s="41" t="s">
        <v>14</v>
      </c>
      <c r="D26" s="41" t="s">
        <v>7</v>
      </c>
      <c r="E26" s="41">
        <v>900</v>
      </c>
      <c r="F26" s="41" t="s">
        <v>11</v>
      </c>
      <c r="G26" s="40">
        <v>288</v>
      </c>
      <c r="H26" s="60"/>
    </row>
    <row r="27" spans="1:8" s="33" customFormat="1" ht="17.25" x14ac:dyDescent="0.25">
      <c r="A27" s="40" t="s">
        <v>193</v>
      </c>
      <c r="B27" s="41" t="s">
        <v>316</v>
      </c>
      <c r="C27" s="41" t="s">
        <v>14</v>
      </c>
      <c r="D27" s="41" t="s">
        <v>7</v>
      </c>
      <c r="E27" s="41">
        <v>900</v>
      </c>
      <c r="F27" s="41" t="s">
        <v>11</v>
      </c>
      <c r="G27" s="40">
        <v>288</v>
      </c>
      <c r="H27" s="60" t="s">
        <v>243</v>
      </c>
    </row>
    <row r="28" spans="1:8" s="33" customFormat="1" ht="17.25" x14ac:dyDescent="0.25">
      <c r="A28" s="40" t="s">
        <v>194</v>
      </c>
      <c r="B28" s="43" t="s">
        <v>307</v>
      </c>
      <c r="C28" s="43" t="s">
        <v>172</v>
      </c>
      <c r="D28" s="43" t="s">
        <v>13</v>
      </c>
      <c r="E28" s="41">
        <v>900</v>
      </c>
      <c r="F28" s="43" t="s">
        <v>11</v>
      </c>
      <c r="G28" s="43">
        <v>310</v>
      </c>
    </row>
    <row r="29" spans="1:8" s="33" customFormat="1" ht="17.25" x14ac:dyDescent="0.25">
      <c r="A29" s="40" t="s">
        <v>195</v>
      </c>
      <c r="B29" s="41" t="s">
        <v>308</v>
      </c>
      <c r="C29" s="43" t="s">
        <v>172</v>
      </c>
      <c r="D29" s="41" t="s">
        <v>13</v>
      </c>
      <c r="E29" s="41">
        <v>900</v>
      </c>
      <c r="F29" s="43" t="s">
        <v>238</v>
      </c>
      <c r="G29" s="41">
        <v>310</v>
      </c>
      <c r="H29" s="60"/>
    </row>
    <row r="30" spans="1:8" s="33" customFormat="1" ht="17.25" x14ac:dyDescent="0.25">
      <c r="A30" s="40" t="s">
        <v>196</v>
      </c>
      <c r="B30" s="41" t="s">
        <v>332</v>
      </c>
      <c r="C30" s="41" t="s">
        <v>322</v>
      </c>
      <c r="D30" s="41" t="s">
        <v>13</v>
      </c>
      <c r="E30" s="41">
        <v>900</v>
      </c>
      <c r="F30" s="41" t="s">
        <v>83</v>
      </c>
      <c r="G30" s="41">
        <v>310</v>
      </c>
      <c r="H30" s="60" t="s">
        <v>241</v>
      </c>
    </row>
    <row r="31" spans="1:8" s="33" customFormat="1" ht="17.25" x14ac:dyDescent="0.25">
      <c r="A31" s="40" t="s">
        <v>197</v>
      </c>
      <c r="B31" s="43" t="s">
        <v>307</v>
      </c>
      <c r="C31" s="43" t="s">
        <v>172</v>
      </c>
      <c r="D31" s="43" t="s">
        <v>13</v>
      </c>
      <c r="E31" s="41">
        <v>900</v>
      </c>
      <c r="F31" s="43" t="s">
        <v>11</v>
      </c>
      <c r="G31" s="43">
        <v>310</v>
      </c>
      <c r="H31" s="83" t="s">
        <v>244</v>
      </c>
    </row>
    <row r="32" spans="1:8" s="33" customFormat="1" ht="17.25" x14ac:dyDescent="0.25">
      <c r="A32" s="40" t="s">
        <v>198</v>
      </c>
      <c r="B32" s="43" t="s">
        <v>307</v>
      </c>
      <c r="C32" s="43" t="s">
        <v>172</v>
      </c>
      <c r="D32" s="43" t="s">
        <v>13</v>
      </c>
      <c r="E32" s="41">
        <v>900</v>
      </c>
      <c r="F32" s="43" t="s">
        <v>11</v>
      </c>
      <c r="G32" s="43">
        <v>310</v>
      </c>
      <c r="H32" s="63" t="s">
        <v>247</v>
      </c>
    </row>
    <row r="33" spans="1:8" s="33" customFormat="1" ht="17.25" x14ac:dyDescent="0.25">
      <c r="A33" s="40" t="s">
        <v>321</v>
      </c>
      <c r="B33" s="41" t="s">
        <v>330</v>
      </c>
      <c r="C33" s="41" t="s">
        <v>14</v>
      </c>
      <c r="D33" s="41" t="s">
        <v>7</v>
      </c>
      <c r="E33" s="41">
        <v>900</v>
      </c>
      <c r="F33" s="41" t="s">
        <v>83</v>
      </c>
      <c r="G33" s="41">
        <v>310</v>
      </c>
      <c r="H33" s="63" t="s">
        <v>325</v>
      </c>
    </row>
    <row r="34" spans="1:8" s="33" customFormat="1" x14ac:dyDescent="0.25">
      <c r="A34" s="40"/>
      <c r="B34" s="43"/>
      <c r="C34" s="43"/>
      <c r="D34" s="43"/>
      <c r="E34" s="41"/>
      <c r="F34" s="43"/>
      <c r="G34" s="43"/>
      <c r="H34" s="60"/>
    </row>
    <row r="35" spans="1:8" s="33" customFormat="1" ht="17.25" x14ac:dyDescent="0.25">
      <c r="A35" s="40" t="s">
        <v>199</v>
      </c>
      <c r="B35" s="41" t="s">
        <v>282</v>
      </c>
      <c r="C35" s="41" t="s">
        <v>14</v>
      </c>
      <c r="D35" s="41" t="s">
        <v>7</v>
      </c>
      <c r="E35" s="41">
        <v>600</v>
      </c>
      <c r="F35" s="41" t="s">
        <v>11</v>
      </c>
      <c r="G35" s="41">
        <v>310</v>
      </c>
      <c r="H35" s="60"/>
    </row>
    <row r="36" spans="1:8" s="33" customFormat="1" ht="17.25" x14ac:dyDescent="0.25">
      <c r="A36" s="40" t="s">
        <v>200</v>
      </c>
      <c r="B36" s="41" t="s">
        <v>286</v>
      </c>
      <c r="C36" s="41" t="s">
        <v>15</v>
      </c>
      <c r="D36" s="41" t="s">
        <v>7</v>
      </c>
      <c r="E36" s="41">
        <v>600</v>
      </c>
      <c r="F36" s="41" t="s">
        <v>11</v>
      </c>
      <c r="G36" s="41">
        <v>310</v>
      </c>
      <c r="H36" s="60"/>
    </row>
    <row r="37" spans="1:8" s="33" customFormat="1" ht="17.25" x14ac:dyDescent="0.25">
      <c r="A37" s="40" t="s">
        <v>201</v>
      </c>
      <c r="B37" s="43" t="s">
        <v>293</v>
      </c>
      <c r="C37" s="43" t="s">
        <v>172</v>
      </c>
      <c r="D37" s="43" t="s">
        <v>7</v>
      </c>
      <c r="E37" s="41">
        <v>600</v>
      </c>
      <c r="F37" s="43" t="s">
        <v>32</v>
      </c>
      <c r="G37" s="43">
        <v>310</v>
      </c>
      <c r="H37" s="60"/>
    </row>
    <row r="38" spans="1:8" s="33" customFormat="1" ht="17.25" x14ac:dyDescent="0.25">
      <c r="A38" s="40" t="s">
        <v>202</v>
      </c>
      <c r="B38" s="43" t="s">
        <v>296</v>
      </c>
      <c r="C38" s="43" t="s">
        <v>172</v>
      </c>
      <c r="D38" s="43" t="s">
        <v>7</v>
      </c>
      <c r="E38" s="41">
        <v>600</v>
      </c>
      <c r="F38" s="43" t="s">
        <v>11</v>
      </c>
      <c r="G38" s="43">
        <v>310</v>
      </c>
      <c r="H38" s="60"/>
    </row>
    <row r="39" spans="1:8" s="33" customFormat="1" ht="17.25" x14ac:dyDescent="0.25">
      <c r="A39" s="40" t="s">
        <v>203</v>
      </c>
      <c r="B39" s="41" t="s">
        <v>299</v>
      </c>
      <c r="C39" s="43" t="s">
        <v>172</v>
      </c>
      <c r="D39" s="41" t="s">
        <v>7</v>
      </c>
      <c r="E39" s="41">
        <v>600</v>
      </c>
      <c r="F39" s="43" t="s">
        <v>245</v>
      </c>
      <c r="G39" s="41">
        <v>310</v>
      </c>
      <c r="H39" s="60"/>
    </row>
    <row r="40" spans="1:8" s="33" customFormat="1" ht="17.25" x14ac:dyDescent="0.25">
      <c r="A40" s="40" t="s">
        <v>204</v>
      </c>
      <c r="B40" s="41" t="s">
        <v>303</v>
      </c>
      <c r="C40" s="41" t="s">
        <v>15</v>
      </c>
      <c r="D40" s="41" t="s">
        <v>7</v>
      </c>
      <c r="E40" s="41">
        <v>600</v>
      </c>
      <c r="F40" s="43" t="s">
        <v>245</v>
      </c>
      <c r="G40" s="41">
        <v>310</v>
      </c>
      <c r="H40" s="53"/>
    </row>
    <row r="41" spans="1:8" s="33" customFormat="1" ht="17.25" x14ac:dyDescent="0.25">
      <c r="A41" s="40" t="s">
        <v>205</v>
      </c>
      <c r="B41" s="41" t="s">
        <v>317</v>
      </c>
      <c r="C41" s="41" t="s">
        <v>324</v>
      </c>
      <c r="D41" s="41" t="s">
        <v>7</v>
      </c>
      <c r="E41" s="41">
        <v>600</v>
      </c>
      <c r="F41" s="43" t="s">
        <v>11</v>
      </c>
      <c r="G41" s="41">
        <v>310</v>
      </c>
      <c r="H41" s="53" t="s">
        <v>240</v>
      </c>
    </row>
    <row r="42" spans="1:8" s="33" customFormat="1" ht="17.25" x14ac:dyDescent="0.25">
      <c r="A42" s="40" t="s">
        <v>206</v>
      </c>
      <c r="B42" s="41" t="s">
        <v>328</v>
      </c>
      <c r="C42" s="41" t="s">
        <v>322</v>
      </c>
      <c r="D42" s="41" t="s">
        <v>7</v>
      </c>
      <c r="E42" s="41">
        <v>600</v>
      </c>
      <c r="F42" s="43" t="s">
        <v>11</v>
      </c>
      <c r="G42" s="41">
        <v>310</v>
      </c>
      <c r="H42" s="33" t="s">
        <v>713</v>
      </c>
    </row>
    <row r="43" spans="1:8" s="33" customFormat="1" ht="17.25" x14ac:dyDescent="0.25">
      <c r="A43" s="40" t="s">
        <v>207</v>
      </c>
      <c r="B43" s="41" t="s">
        <v>315</v>
      </c>
      <c r="C43" s="41" t="s">
        <v>323</v>
      </c>
      <c r="D43" s="41" t="s">
        <v>7</v>
      </c>
      <c r="E43" s="41">
        <v>600</v>
      </c>
      <c r="F43" s="43" t="s">
        <v>11</v>
      </c>
      <c r="G43" s="41">
        <v>310</v>
      </c>
      <c r="H43" s="33" t="s">
        <v>326</v>
      </c>
    </row>
    <row r="44" spans="1:8" s="33" customFormat="1" ht="17.25" x14ac:dyDescent="0.25">
      <c r="A44" s="40" t="s">
        <v>208</v>
      </c>
      <c r="B44" s="41" t="s">
        <v>310</v>
      </c>
      <c r="C44" s="41" t="s">
        <v>323</v>
      </c>
      <c r="D44" s="41" t="s">
        <v>7</v>
      </c>
      <c r="E44" s="41">
        <v>600</v>
      </c>
      <c r="F44" s="43" t="s">
        <v>245</v>
      </c>
      <c r="G44" s="40">
        <v>310</v>
      </c>
      <c r="H44" s="33" t="s">
        <v>327</v>
      </c>
    </row>
    <row r="45" spans="1:8" s="33" customFormat="1" ht="17.25" x14ac:dyDescent="0.25">
      <c r="A45" s="40" t="s">
        <v>209</v>
      </c>
      <c r="B45" s="41" t="s">
        <v>316</v>
      </c>
      <c r="C45" s="41" t="s">
        <v>14</v>
      </c>
      <c r="D45" s="41" t="s">
        <v>7</v>
      </c>
      <c r="E45" s="41">
        <v>600</v>
      </c>
      <c r="F45" s="43" t="s">
        <v>11</v>
      </c>
      <c r="G45" s="40">
        <v>298</v>
      </c>
    </row>
    <row r="46" spans="1:8" s="33" customFormat="1" ht="17.25" x14ac:dyDescent="0.25">
      <c r="A46" s="40" t="s">
        <v>210</v>
      </c>
      <c r="B46" s="41" t="s">
        <v>317</v>
      </c>
      <c r="C46" s="41" t="s">
        <v>14</v>
      </c>
      <c r="D46" s="41" t="s">
        <v>7</v>
      </c>
      <c r="E46" s="41">
        <v>600</v>
      </c>
      <c r="F46" s="43" t="s">
        <v>11</v>
      </c>
      <c r="G46" s="40">
        <v>298</v>
      </c>
      <c r="H46" s="33" t="s">
        <v>331</v>
      </c>
    </row>
    <row r="47" spans="1:8" s="33" customFormat="1" ht="17.25" x14ac:dyDescent="0.25">
      <c r="A47" s="40" t="s">
        <v>211</v>
      </c>
      <c r="B47" s="41" t="s">
        <v>312</v>
      </c>
      <c r="C47" s="41" t="s">
        <v>15</v>
      </c>
      <c r="D47" s="41" t="s">
        <v>7</v>
      </c>
      <c r="E47" s="41">
        <v>600</v>
      </c>
      <c r="F47" s="43" t="s">
        <v>11</v>
      </c>
      <c r="G47" s="40">
        <v>298</v>
      </c>
    </row>
    <row r="48" spans="1:8" s="33" customFormat="1" ht="17.25" x14ac:dyDescent="0.25">
      <c r="A48" s="40" t="s">
        <v>212</v>
      </c>
      <c r="B48" s="41" t="s">
        <v>313</v>
      </c>
      <c r="C48" s="41" t="s">
        <v>15</v>
      </c>
      <c r="D48" s="41" t="s">
        <v>7</v>
      </c>
      <c r="E48" s="41">
        <v>600</v>
      </c>
      <c r="F48" s="43" t="s">
        <v>245</v>
      </c>
      <c r="G48" s="40">
        <v>298</v>
      </c>
    </row>
    <row r="49" spans="1:8" s="33" customFormat="1" ht="17.25" x14ac:dyDescent="0.25">
      <c r="A49" s="40" t="s">
        <v>213</v>
      </c>
      <c r="B49" s="41" t="s">
        <v>328</v>
      </c>
      <c r="C49" s="41" t="s">
        <v>322</v>
      </c>
      <c r="D49" s="41" t="s">
        <v>7</v>
      </c>
      <c r="E49" s="41">
        <v>600</v>
      </c>
      <c r="F49" s="43" t="s">
        <v>11</v>
      </c>
      <c r="G49" s="40">
        <v>298</v>
      </c>
      <c r="H49" s="33" t="s">
        <v>246</v>
      </c>
    </row>
    <row r="50" spans="1:8" s="33" customFormat="1" ht="17.25" x14ac:dyDescent="0.25">
      <c r="A50" s="40" t="s">
        <v>214</v>
      </c>
      <c r="B50" s="41" t="s">
        <v>315</v>
      </c>
      <c r="C50" s="41" t="s">
        <v>323</v>
      </c>
      <c r="D50" s="41" t="s">
        <v>7</v>
      </c>
      <c r="E50" s="41">
        <v>600</v>
      </c>
      <c r="F50" s="43" t="s">
        <v>11</v>
      </c>
      <c r="G50" s="40">
        <v>298</v>
      </c>
      <c r="H50" s="33" t="s">
        <v>326</v>
      </c>
    </row>
    <row r="51" spans="1:8" s="33" customFormat="1" ht="17.25" x14ac:dyDescent="0.25">
      <c r="A51" s="40" t="s">
        <v>215</v>
      </c>
      <c r="B51" s="41" t="s">
        <v>310</v>
      </c>
      <c r="C51" s="41" t="s">
        <v>323</v>
      </c>
      <c r="D51" s="41" t="s">
        <v>7</v>
      </c>
      <c r="E51" s="41">
        <v>600</v>
      </c>
      <c r="F51" s="43" t="s">
        <v>245</v>
      </c>
      <c r="G51" s="40">
        <v>298</v>
      </c>
      <c r="H51" s="33" t="s">
        <v>327</v>
      </c>
    </row>
    <row r="52" spans="1:8" s="33" customFormat="1" ht="17.25" x14ac:dyDescent="0.25">
      <c r="A52" s="43" t="s">
        <v>216</v>
      </c>
      <c r="B52" s="43" t="s">
        <v>316</v>
      </c>
      <c r="C52" s="43" t="s">
        <v>329</v>
      </c>
      <c r="D52" s="43" t="s">
        <v>7</v>
      </c>
      <c r="E52" s="43">
        <v>600</v>
      </c>
      <c r="F52" s="43" t="s">
        <v>11</v>
      </c>
      <c r="G52" s="43">
        <v>318</v>
      </c>
      <c r="H52" s="65"/>
    </row>
    <row r="53" spans="1:8" s="33" customFormat="1" ht="17.25" x14ac:dyDescent="0.25">
      <c r="A53" s="40" t="s">
        <v>217</v>
      </c>
      <c r="B53" s="41" t="s">
        <v>312</v>
      </c>
      <c r="C53" s="41" t="s">
        <v>15</v>
      </c>
      <c r="D53" s="41" t="s">
        <v>7</v>
      </c>
      <c r="E53" s="41">
        <v>600</v>
      </c>
      <c r="F53" s="43" t="s">
        <v>11</v>
      </c>
      <c r="G53" s="40">
        <v>318</v>
      </c>
    </row>
    <row r="54" spans="1:8" s="33" customFormat="1" ht="17.25" x14ac:dyDescent="0.25">
      <c r="A54" s="40" t="s">
        <v>218</v>
      </c>
      <c r="B54" s="41" t="s">
        <v>313</v>
      </c>
      <c r="C54" s="41" t="s">
        <v>15</v>
      </c>
      <c r="D54" s="41" t="s">
        <v>7</v>
      </c>
      <c r="E54" s="41">
        <v>600</v>
      </c>
      <c r="F54" s="43" t="s">
        <v>245</v>
      </c>
      <c r="G54" s="40">
        <v>318</v>
      </c>
    </row>
    <row r="55" spans="1:8" s="33" customFormat="1" ht="17.25" x14ac:dyDescent="0.25">
      <c r="A55" s="40" t="s">
        <v>219</v>
      </c>
      <c r="B55" s="41" t="s">
        <v>328</v>
      </c>
      <c r="C55" s="41" t="s">
        <v>322</v>
      </c>
      <c r="D55" s="41" t="s">
        <v>7</v>
      </c>
      <c r="E55" s="41">
        <v>600</v>
      </c>
      <c r="F55" s="43" t="s">
        <v>11</v>
      </c>
      <c r="G55" s="40">
        <v>318</v>
      </c>
      <c r="H55" s="33" t="s">
        <v>246</v>
      </c>
    </row>
    <row r="56" spans="1:8" s="33" customFormat="1" ht="17.25" x14ac:dyDescent="0.25">
      <c r="A56" s="40" t="s">
        <v>220</v>
      </c>
      <c r="B56" s="41" t="s">
        <v>315</v>
      </c>
      <c r="C56" s="41" t="s">
        <v>323</v>
      </c>
      <c r="D56" s="41" t="s">
        <v>7</v>
      </c>
      <c r="E56" s="41">
        <v>600</v>
      </c>
      <c r="F56" s="43" t="s">
        <v>11</v>
      </c>
      <c r="G56" s="40">
        <v>318</v>
      </c>
      <c r="H56" s="33" t="s">
        <v>327</v>
      </c>
    </row>
    <row r="57" spans="1:8" s="33" customFormat="1" ht="17.25" x14ac:dyDescent="0.25">
      <c r="A57" s="40" t="s">
        <v>221</v>
      </c>
      <c r="B57" s="43" t="s">
        <v>307</v>
      </c>
      <c r="C57" s="43" t="s">
        <v>172</v>
      </c>
      <c r="D57" s="43" t="s">
        <v>13</v>
      </c>
      <c r="E57" s="41">
        <v>600</v>
      </c>
      <c r="F57" s="43" t="s">
        <v>11</v>
      </c>
      <c r="G57" s="43">
        <v>310</v>
      </c>
      <c r="H57" s="60"/>
    </row>
    <row r="58" spans="1:8" s="33" customFormat="1" ht="17.25" x14ac:dyDescent="0.25">
      <c r="A58" s="40" t="s">
        <v>222</v>
      </c>
      <c r="B58" s="41" t="s">
        <v>308</v>
      </c>
      <c r="C58" s="43" t="s">
        <v>172</v>
      </c>
      <c r="D58" s="41" t="s">
        <v>13</v>
      </c>
      <c r="E58" s="41">
        <v>600</v>
      </c>
      <c r="F58" s="43" t="s">
        <v>245</v>
      </c>
      <c r="G58" s="41">
        <v>310</v>
      </c>
    </row>
    <row r="59" spans="1:8" s="33" customFormat="1" ht="17.25" x14ac:dyDescent="0.25">
      <c r="A59" s="40" t="s">
        <v>223</v>
      </c>
      <c r="B59" s="41" t="s">
        <v>332</v>
      </c>
      <c r="C59" s="41" t="s">
        <v>322</v>
      </c>
      <c r="D59" s="41" t="s">
        <v>13</v>
      </c>
      <c r="E59" s="41">
        <v>600</v>
      </c>
      <c r="F59" s="41" t="s">
        <v>83</v>
      </c>
      <c r="G59" s="41">
        <v>310</v>
      </c>
      <c r="H59" s="60" t="s">
        <v>248</v>
      </c>
    </row>
    <row r="60" spans="1:8" s="33" customFormat="1" ht="17.25" x14ac:dyDescent="0.25">
      <c r="A60" s="40" t="s">
        <v>224</v>
      </c>
      <c r="B60" s="43" t="s">
        <v>307</v>
      </c>
      <c r="C60" s="43" t="s">
        <v>172</v>
      </c>
      <c r="D60" s="43" t="s">
        <v>13</v>
      </c>
      <c r="E60" s="41">
        <v>600</v>
      </c>
      <c r="F60" s="43" t="s">
        <v>11</v>
      </c>
      <c r="G60" s="43">
        <v>310</v>
      </c>
      <c r="H60" s="83" t="s">
        <v>244</v>
      </c>
    </row>
    <row r="61" spans="1:8" s="33" customFormat="1" ht="17.25" x14ac:dyDescent="0.25">
      <c r="A61" s="40" t="s">
        <v>225</v>
      </c>
      <c r="B61" s="43" t="s">
        <v>307</v>
      </c>
      <c r="C61" s="43" t="s">
        <v>172</v>
      </c>
      <c r="D61" s="43" t="s">
        <v>13</v>
      </c>
      <c r="E61" s="41">
        <v>600</v>
      </c>
      <c r="F61" s="43" t="s">
        <v>11</v>
      </c>
      <c r="G61" s="43">
        <v>310</v>
      </c>
      <c r="H61" s="63" t="s">
        <v>247</v>
      </c>
    </row>
    <row r="62" spans="1:8" s="33" customFormat="1" x14ac:dyDescent="0.25">
      <c r="A62" s="82"/>
      <c r="B62" s="59" t="s">
        <v>333</v>
      </c>
      <c r="C62" s="43"/>
      <c r="D62" s="43"/>
      <c r="E62" s="41"/>
      <c r="F62" s="43"/>
      <c r="G62" s="43"/>
      <c r="H62" s="62"/>
    </row>
    <row r="63" spans="1:8" s="33" customFormat="1" ht="17.25" x14ac:dyDescent="0.25">
      <c r="A63" s="40" t="s">
        <v>226</v>
      </c>
      <c r="B63" s="41" t="s">
        <v>282</v>
      </c>
      <c r="C63" s="41" t="s">
        <v>14</v>
      </c>
      <c r="D63" s="41" t="s">
        <v>7</v>
      </c>
      <c r="E63" s="41">
        <v>600</v>
      </c>
      <c r="F63" s="41" t="s">
        <v>11</v>
      </c>
      <c r="G63" s="41">
        <v>310</v>
      </c>
      <c r="H63" s="60"/>
    </row>
    <row r="64" spans="1:8" s="33" customFormat="1" ht="17.25" x14ac:dyDescent="0.25">
      <c r="A64" s="40" t="s">
        <v>227</v>
      </c>
      <c r="B64" s="41" t="s">
        <v>286</v>
      </c>
      <c r="C64" s="41" t="s">
        <v>15</v>
      </c>
      <c r="D64" s="41" t="s">
        <v>7</v>
      </c>
      <c r="E64" s="41">
        <v>600</v>
      </c>
      <c r="F64" s="41" t="s">
        <v>11</v>
      </c>
      <c r="G64" s="41">
        <v>310</v>
      </c>
      <c r="H64" s="66"/>
    </row>
    <row r="65" spans="1:8" s="33" customFormat="1" ht="17.25" x14ac:dyDescent="0.25">
      <c r="A65" s="40" t="s">
        <v>228</v>
      </c>
      <c r="B65" s="43" t="s">
        <v>293</v>
      </c>
      <c r="C65" s="43" t="s">
        <v>172</v>
      </c>
      <c r="D65" s="43" t="s">
        <v>7</v>
      </c>
      <c r="E65" s="41">
        <v>600</v>
      </c>
      <c r="F65" s="43" t="s">
        <v>32</v>
      </c>
      <c r="G65" s="43">
        <v>310</v>
      </c>
      <c r="H65" s="41"/>
    </row>
    <row r="66" spans="1:8" s="33" customFormat="1" ht="17.25" x14ac:dyDescent="0.25">
      <c r="A66" s="40" t="s">
        <v>229</v>
      </c>
      <c r="B66" s="43" t="s">
        <v>296</v>
      </c>
      <c r="C66" s="43" t="s">
        <v>172</v>
      </c>
      <c r="D66" s="43" t="s">
        <v>7</v>
      </c>
      <c r="E66" s="41">
        <v>600</v>
      </c>
      <c r="F66" s="43" t="s">
        <v>11</v>
      </c>
      <c r="G66" s="43">
        <v>310</v>
      </c>
      <c r="H66" s="66"/>
    </row>
    <row r="67" spans="1:8" s="33" customFormat="1" ht="17.25" x14ac:dyDescent="0.25">
      <c r="A67" s="40" t="s">
        <v>230</v>
      </c>
      <c r="B67" s="41" t="s">
        <v>299</v>
      </c>
      <c r="C67" s="43" t="s">
        <v>172</v>
      </c>
      <c r="D67" s="41" t="s">
        <v>7</v>
      </c>
      <c r="E67" s="41">
        <v>600</v>
      </c>
      <c r="F67" s="43" t="s">
        <v>245</v>
      </c>
      <c r="G67" s="41">
        <v>310</v>
      </c>
      <c r="H67" s="66"/>
    </row>
    <row r="68" spans="1:8" s="33" customFormat="1" ht="17.25" x14ac:dyDescent="0.25">
      <c r="A68" s="40" t="s">
        <v>231</v>
      </c>
      <c r="B68" s="41" t="s">
        <v>303</v>
      </c>
      <c r="C68" s="41" t="s">
        <v>15</v>
      </c>
      <c r="D68" s="41" t="s">
        <v>7</v>
      </c>
      <c r="E68" s="41">
        <v>600</v>
      </c>
      <c r="F68" s="43" t="s">
        <v>245</v>
      </c>
      <c r="G68" s="41">
        <v>310</v>
      </c>
      <c r="H68" s="41"/>
    </row>
    <row r="69" spans="1:8" s="33" customFormat="1" ht="17.25" x14ac:dyDescent="0.25">
      <c r="A69" s="40" t="s">
        <v>232</v>
      </c>
      <c r="B69" s="43" t="s">
        <v>307</v>
      </c>
      <c r="C69" s="43" t="s">
        <v>172</v>
      </c>
      <c r="D69" s="43" t="s">
        <v>13</v>
      </c>
      <c r="E69" s="41">
        <v>600</v>
      </c>
      <c r="F69" s="43" t="s">
        <v>11</v>
      </c>
      <c r="G69" s="43">
        <v>310</v>
      </c>
      <c r="H69" s="60" t="s">
        <v>805</v>
      </c>
    </row>
    <row r="70" spans="1:8" s="33" customFormat="1" ht="17.25" x14ac:dyDescent="0.25">
      <c r="A70" s="40" t="s">
        <v>233</v>
      </c>
      <c r="B70" s="41" t="s">
        <v>308</v>
      </c>
      <c r="C70" s="43" t="s">
        <v>172</v>
      </c>
      <c r="D70" s="41" t="s">
        <v>13</v>
      </c>
      <c r="E70" s="41">
        <v>600</v>
      </c>
      <c r="F70" s="43" t="s">
        <v>245</v>
      </c>
      <c r="G70" s="41">
        <v>310</v>
      </c>
      <c r="H70" s="60" t="s">
        <v>805</v>
      </c>
    </row>
    <row r="71" spans="1:8" s="33" customFormat="1" ht="17.25" x14ac:dyDescent="0.25">
      <c r="A71" s="40" t="s">
        <v>234</v>
      </c>
      <c r="B71" s="43" t="s">
        <v>307</v>
      </c>
      <c r="C71" s="43" t="s">
        <v>172</v>
      </c>
      <c r="D71" s="43" t="s">
        <v>13</v>
      </c>
      <c r="E71" s="41">
        <v>600</v>
      </c>
      <c r="F71" s="43" t="s">
        <v>11</v>
      </c>
      <c r="G71" s="43">
        <v>310</v>
      </c>
      <c r="H71" s="60"/>
    </row>
    <row r="72" spans="1:8" s="33" customFormat="1" ht="17.25" x14ac:dyDescent="0.25">
      <c r="A72" s="40" t="s">
        <v>235</v>
      </c>
      <c r="B72" s="41" t="s">
        <v>308</v>
      </c>
      <c r="C72" s="43" t="s">
        <v>172</v>
      </c>
      <c r="D72" s="41" t="s">
        <v>13</v>
      </c>
      <c r="E72" s="41">
        <v>600</v>
      </c>
      <c r="F72" s="43" t="s">
        <v>245</v>
      </c>
      <c r="G72" s="41">
        <v>310</v>
      </c>
    </row>
    <row r="73" spans="1:8" s="33" customFormat="1" ht="17.25" x14ac:dyDescent="0.25">
      <c r="A73" s="40" t="s">
        <v>236</v>
      </c>
      <c r="B73" s="43" t="s">
        <v>307</v>
      </c>
      <c r="C73" s="43" t="s">
        <v>172</v>
      </c>
      <c r="D73" s="43" t="s">
        <v>13</v>
      </c>
      <c r="E73" s="41">
        <v>600</v>
      </c>
      <c r="F73" s="43" t="s">
        <v>11</v>
      </c>
      <c r="G73" s="43">
        <v>310</v>
      </c>
      <c r="H73" s="63" t="s">
        <v>247</v>
      </c>
    </row>
    <row r="74" spans="1:8" x14ac:dyDescent="0.25">
      <c r="A74" s="10"/>
      <c r="H74" s="6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5" x14ac:dyDescent="0.25"/>
  <cols>
    <col min="1" max="1" width="18.7109375" customWidth="1"/>
    <col min="2" max="2" width="16.85546875" bestFit="1" customWidth="1"/>
    <col min="3" max="4" width="14" customWidth="1"/>
    <col min="5" max="5" width="15" bestFit="1" customWidth="1"/>
    <col min="6" max="6" width="24" bestFit="1" customWidth="1"/>
    <col min="7" max="7" width="21.140625" bestFit="1" customWidth="1"/>
    <col min="8" max="8" width="33" customWidth="1"/>
  </cols>
  <sheetData>
    <row r="1" spans="1:8" ht="19.5" x14ac:dyDescent="0.3">
      <c r="A1" s="2" t="s">
        <v>3</v>
      </c>
      <c r="B1" s="2"/>
      <c r="C1" s="2"/>
      <c r="D1" s="2"/>
    </row>
    <row r="2" spans="1:8" x14ac:dyDescent="0.25">
      <c r="A2" s="1" t="s">
        <v>10</v>
      </c>
      <c r="B2" s="29">
        <v>9516</v>
      </c>
      <c r="C2" t="s">
        <v>4</v>
      </c>
      <c r="F2" s="1"/>
    </row>
    <row r="3" spans="1:8" x14ac:dyDescent="0.25">
      <c r="A3" s="1" t="s">
        <v>2</v>
      </c>
      <c r="B3" t="s">
        <v>368</v>
      </c>
    </row>
    <row r="4" spans="1:8" x14ac:dyDescent="0.25">
      <c r="A4" s="1" t="s">
        <v>9</v>
      </c>
      <c r="B4" s="28" t="s">
        <v>340</v>
      </c>
      <c r="G4" s="16"/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ht="17.25" x14ac:dyDescent="0.25">
      <c r="A7" s="9" t="s">
        <v>450</v>
      </c>
      <c r="B7" s="9" t="s">
        <v>282</v>
      </c>
      <c r="C7" s="5" t="s">
        <v>14</v>
      </c>
      <c r="D7" s="5" t="s">
        <v>7</v>
      </c>
      <c r="E7" s="5">
        <v>700</v>
      </c>
      <c r="F7" s="5" t="s">
        <v>11</v>
      </c>
      <c r="G7" s="5">
        <v>310</v>
      </c>
      <c r="H7" s="7" t="s">
        <v>31</v>
      </c>
    </row>
    <row r="8" spans="1:8" ht="17.25" x14ac:dyDescent="0.25">
      <c r="A8" s="9" t="s">
        <v>451</v>
      </c>
      <c r="B8" s="5" t="s">
        <v>286</v>
      </c>
      <c r="C8" s="5" t="s">
        <v>15</v>
      </c>
      <c r="D8" s="5" t="s">
        <v>7</v>
      </c>
      <c r="E8" s="5">
        <v>700</v>
      </c>
      <c r="F8" s="5" t="s">
        <v>11</v>
      </c>
      <c r="G8" s="5">
        <v>310</v>
      </c>
      <c r="H8" s="7" t="s">
        <v>349</v>
      </c>
    </row>
    <row r="9" spans="1:8" ht="17.25" x14ac:dyDescent="0.25">
      <c r="A9" s="9" t="s">
        <v>367</v>
      </c>
      <c r="B9" s="5" t="s">
        <v>293</v>
      </c>
      <c r="C9" s="5" t="s">
        <v>15</v>
      </c>
      <c r="D9" s="5" t="s">
        <v>7</v>
      </c>
      <c r="E9" s="5">
        <v>700</v>
      </c>
      <c r="F9" s="5" t="s">
        <v>32</v>
      </c>
      <c r="G9" s="5">
        <v>310</v>
      </c>
      <c r="H9" s="7" t="s">
        <v>349</v>
      </c>
    </row>
    <row r="10" spans="1:8" s="33" customFormat="1" ht="17.25" x14ac:dyDescent="0.25">
      <c r="A10" s="40" t="s">
        <v>452</v>
      </c>
      <c r="B10" s="41" t="s">
        <v>296</v>
      </c>
      <c r="C10" s="41" t="s">
        <v>15</v>
      </c>
      <c r="D10" s="41" t="s">
        <v>7</v>
      </c>
      <c r="E10" s="41">
        <v>700</v>
      </c>
      <c r="F10" s="41" t="s">
        <v>11</v>
      </c>
      <c r="G10" s="41">
        <v>310</v>
      </c>
      <c r="H10" s="42" t="s">
        <v>349</v>
      </c>
    </row>
    <row r="11" spans="1:8" ht="17.25" x14ac:dyDescent="0.25">
      <c r="A11" s="9" t="s">
        <v>369</v>
      </c>
      <c r="B11" s="5" t="s">
        <v>299</v>
      </c>
      <c r="C11" s="5" t="s">
        <v>15</v>
      </c>
      <c r="D11" s="5" t="s">
        <v>7</v>
      </c>
      <c r="E11" s="5">
        <v>700</v>
      </c>
      <c r="F11" s="5" t="s">
        <v>371</v>
      </c>
      <c r="G11" s="5">
        <v>310</v>
      </c>
      <c r="H11" s="7" t="s">
        <v>349</v>
      </c>
    </row>
    <row r="12" spans="1:8" ht="17.25" x14ac:dyDescent="0.25">
      <c r="A12" s="9" t="s">
        <v>370</v>
      </c>
      <c r="B12" s="13" t="s">
        <v>303</v>
      </c>
      <c r="C12" s="5" t="s">
        <v>15</v>
      </c>
      <c r="D12" s="13" t="s">
        <v>7</v>
      </c>
      <c r="E12" s="5">
        <v>700</v>
      </c>
      <c r="F12" s="13" t="s">
        <v>371</v>
      </c>
      <c r="G12" s="13">
        <v>310</v>
      </c>
      <c r="H12" s="14"/>
    </row>
    <row r="13" spans="1:8" ht="17.25" x14ac:dyDescent="0.25">
      <c r="A13" s="9" t="s">
        <v>453</v>
      </c>
      <c r="B13" s="5" t="s">
        <v>307</v>
      </c>
      <c r="C13" s="5" t="s">
        <v>15</v>
      </c>
      <c r="D13" s="5" t="s">
        <v>13</v>
      </c>
      <c r="E13" s="5">
        <v>700</v>
      </c>
      <c r="F13" s="5" t="s">
        <v>11</v>
      </c>
      <c r="G13" s="5">
        <v>310</v>
      </c>
      <c r="H13" s="7" t="s">
        <v>31</v>
      </c>
    </row>
    <row r="14" spans="1:8" ht="17.25" x14ac:dyDescent="0.25">
      <c r="A14" s="9" t="s">
        <v>372</v>
      </c>
      <c r="B14" s="13" t="s">
        <v>308</v>
      </c>
      <c r="C14" s="5" t="s">
        <v>15</v>
      </c>
      <c r="D14" s="5" t="s">
        <v>13</v>
      </c>
      <c r="E14" s="5">
        <v>700</v>
      </c>
      <c r="F14" s="13" t="s">
        <v>371</v>
      </c>
      <c r="G14" s="13">
        <v>310</v>
      </c>
      <c r="H14" s="14" t="s">
        <v>31</v>
      </c>
    </row>
    <row r="15" spans="1:8" x14ac:dyDescent="0.25">
      <c r="A15" s="9"/>
      <c r="B15" s="5"/>
      <c r="C15" s="5"/>
      <c r="D15" s="5"/>
      <c r="E15" s="5"/>
      <c r="F15" s="5"/>
      <c r="G15" s="5"/>
      <c r="H15" s="8"/>
    </row>
    <row r="16" spans="1:8" x14ac:dyDescent="0.25">
      <c r="A16" s="9"/>
      <c r="B16" s="5"/>
      <c r="C16" s="5"/>
      <c r="D16" s="5"/>
      <c r="E16" s="5"/>
      <c r="F16" s="5"/>
      <c r="G16" s="5"/>
      <c r="H16" s="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workbookViewId="0"/>
  </sheetViews>
  <sheetFormatPr defaultRowHeight="15" x14ac:dyDescent="0.25"/>
  <cols>
    <col min="1" max="1" width="17.140625" bestFit="1" customWidth="1"/>
    <col min="2" max="2" width="16.85546875" bestFit="1" customWidth="1"/>
    <col min="3" max="4" width="14" customWidth="1"/>
    <col min="5" max="5" width="16.28515625" customWidth="1"/>
    <col min="6" max="6" width="24" bestFit="1" customWidth="1"/>
    <col min="7" max="7" width="21.140625" bestFit="1" customWidth="1"/>
    <col min="8" max="8" width="33" customWidth="1"/>
  </cols>
  <sheetData>
    <row r="3" spans="1:8" ht="19.5" x14ac:dyDescent="0.3">
      <c r="A3" s="2" t="s">
        <v>3</v>
      </c>
      <c r="B3" s="2"/>
      <c r="C3" s="2"/>
      <c r="D3" s="2"/>
    </row>
    <row r="4" spans="1:8" x14ac:dyDescent="0.25">
      <c r="A4" s="1" t="s">
        <v>10</v>
      </c>
      <c r="B4" s="29">
        <v>9936</v>
      </c>
      <c r="C4" t="s">
        <v>4</v>
      </c>
      <c r="F4" s="1"/>
    </row>
    <row r="5" spans="1:8" x14ac:dyDescent="0.25">
      <c r="A5" s="1" t="s">
        <v>2</v>
      </c>
      <c r="B5">
        <v>600</v>
      </c>
    </row>
    <row r="6" spans="1:8" x14ac:dyDescent="0.25">
      <c r="A6" s="1" t="s">
        <v>9</v>
      </c>
      <c r="B6" s="36" t="s">
        <v>340</v>
      </c>
    </row>
    <row r="8" spans="1:8" ht="19.5" x14ac:dyDescent="0.3">
      <c r="A8" s="3" t="s">
        <v>0</v>
      </c>
      <c r="B8" s="3" t="s">
        <v>5</v>
      </c>
      <c r="C8" s="3" t="s">
        <v>6</v>
      </c>
      <c r="D8" s="3" t="s">
        <v>8</v>
      </c>
      <c r="E8" s="3" t="s">
        <v>57</v>
      </c>
      <c r="F8" s="3" t="s">
        <v>1</v>
      </c>
      <c r="G8" s="3" t="s">
        <v>12</v>
      </c>
      <c r="H8" s="3" t="s">
        <v>9</v>
      </c>
    </row>
    <row r="9" spans="1:8" ht="17.25" x14ac:dyDescent="0.25">
      <c r="A9" s="9" t="s">
        <v>166</v>
      </c>
      <c r="B9" s="5" t="s">
        <v>286</v>
      </c>
      <c r="C9" s="5" t="s">
        <v>15</v>
      </c>
      <c r="D9" s="5" t="s">
        <v>7</v>
      </c>
      <c r="E9" s="5">
        <v>600</v>
      </c>
      <c r="F9" s="5" t="s">
        <v>11</v>
      </c>
      <c r="G9" s="5">
        <v>310</v>
      </c>
      <c r="H9" s="7" t="s">
        <v>44</v>
      </c>
    </row>
    <row r="10" spans="1:8" s="33" customFormat="1" ht="17.25" x14ac:dyDescent="0.25">
      <c r="A10" s="40" t="s">
        <v>167</v>
      </c>
      <c r="B10" s="41" t="s">
        <v>296</v>
      </c>
      <c r="C10" s="41" t="s">
        <v>15</v>
      </c>
      <c r="D10" s="41" t="s">
        <v>7</v>
      </c>
      <c r="E10" s="41">
        <v>600</v>
      </c>
      <c r="F10" s="41" t="s">
        <v>11</v>
      </c>
      <c r="G10" s="41">
        <v>310</v>
      </c>
      <c r="H10" s="53" t="s">
        <v>44</v>
      </c>
    </row>
    <row r="11" spans="1:8" s="32" customFormat="1" ht="17.25" x14ac:dyDescent="0.25">
      <c r="A11" s="13" t="s">
        <v>566</v>
      </c>
      <c r="B11" s="13" t="s">
        <v>293</v>
      </c>
      <c r="C11" s="13" t="s">
        <v>172</v>
      </c>
      <c r="D11" s="13" t="s">
        <v>7</v>
      </c>
      <c r="E11" s="13">
        <v>600</v>
      </c>
      <c r="F11" s="13" t="s">
        <v>32</v>
      </c>
      <c r="G11" s="13">
        <v>310</v>
      </c>
      <c r="H11" s="14" t="s">
        <v>44</v>
      </c>
    </row>
    <row r="12" spans="1:8" s="32" customFormat="1" ht="17.25" x14ac:dyDescent="0.25">
      <c r="A12" s="13" t="s">
        <v>567</v>
      </c>
      <c r="B12" s="13" t="s">
        <v>299</v>
      </c>
      <c r="C12" s="13" t="s">
        <v>172</v>
      </c>
      <c r="D12" s="13" t="s">
        <v>7</v>
      </c>
      <c r="E12" s="13">
        <v>600</v>
      </c>
      <c r="F12" s="13" t="s">
        <v>362</v>
      </c>
      <c r="G12" s="13">
        <v>310</v>
      </c>
      <c r="H12" s="14" t="s">
        <v>44</v>
      </c>
    </row>
    <row r="13" spans="1:8" s="32" customFormat="1" ht="17.25" x14ac:dyDescent="0.25">
      <c r="A13" s="13" t="s">
        <v>568</v>
      </c>
      <c r="B13" s="13" t="s">
        <v>303</v>
      </c>
      <c r="C13" s="13" t="s">
        <v>172</v>
      </c>
      <c r="D13" s="13" t="s">
        <v>7</v>
      </c>
      <c r="E13" s="13">
        <v>600</v>
      </c>
      <c r="F13" s="13" t="s">
        <v>362</v>
      </c>
      <c r="G13" s="13">
        <v>310</v>
      </c>
      <c r="H13" s="14" t="s">
        <v>31</v>
      </c>
    </row>
    <row r="14" spans="1:8" ht="17.25" x14ac:dyDescent="0.25">
      <c r="A14" s="13" t="s">
        <v>168</v>
      </c>
      <c r="B14" s="13" t="s">
        <v>315</v>
      </c>
      <c r="C14" s="5" t="s">
        <v>323</v>
      </c>
      <c r="D14" s="13" t="s">
        <v>7</v>
      </c>
      <c r="E14" s="13">
        <v>600</v>
      </c>
      <c r="F14" s="13" t="s">
        <v>11</v>
      </c>
      <c r="G14" s="13">
        <v>310</v>
      </c>
      <c r="H14" s="14" t="s">
        <v>569</v>
      </c>
    </row>
    <row r="15" spans="1:8" ht="17.25" x14ac:dyDescent="0.25">
      <c r="A15" s="13" t="s">
        <v>169</v>
      </c>
      <c r="B15" s="13" t="s">
        <v>315</v>
      </c>
      <c r="C15" s="5" t="s">
        <v>323</v>
      </c>
      <c r="D15" s="13" t="s">
        <v>7</v>
      </c>
      <c r="E15" s="13">
        <v>600</v>
      </c>
      <c r="F15" s="13" t="s">
        <v>11</v>
      </c>
      <c r="G15" s="13">
        <v>310</v>
      </c>
      <c r="H15" s="14" t="s">
        <v>570</v>
      </c>
    </row>
    <row r="16" spans="1:8" ht="17.25" x14ac:dyDescent="0.25">
      <c r="A16" s="9" t="s">
        <v>170</v>
      </c>
      <c r="B16" s="5" t="s">
        <v>282</v>
      </c>
      <c r="C16" s="5" t="s">
        <v>14</v>
      </c>
      <c r="D16" s="5" t="s">
        <v>7</v>
      </c>
      <c r="E16" s="5">
        <v>600</v>
      </c>
      <c r="F16" s="5" t="s">
        <v>11</v>
      </c>
      <c r="G16" s="5">
        <v>310</v>
      </c>
      <c r="H16" s="8" t="s">
        <v>571</v>
      </c>
    </row>
    <row r="17" spans="1:8" ht="17.25" x14ac:dyDescent="0.25">
      <c r="A17" s="9" t="s">
        <v>171</v>
      </c>
      <c r="B17" s="5" t="s">
        <v>307</v>
      </c>
      <c r="C17" s="5" t="s">
        <v>15</v>
      </c>
      <c r="D17" s="5" t="s">
        <v>13</v>
      </c>
      <c r="E17" s="5">
        <v>600</v>
      </c>
      <c r="F17" s="5" t="s">
        <v>11</v>
      </c>
      <c r="G17" s="5">
        <v>310</v>
      </c>
      <c r="H17" s="8" t="s">
        <v>55</v>
      </c>
    </row>
    <row r="18" spans="1:8" s="32" customFormat="1" ht="17.25" x14ac:dyDescent="0.25">
      <c r="A18" s="13" t="s">
        <v>572</v>
      </c>
      <c r="B18" s="13" t="s">
        <v>308</v>
      </c>
      <c r="C18" s="13" t="s">
        <v>172</v>
      </c>
      <c r="D18" s="13" t="s">
        <v>13</v>
      </c>
      <c r="E18" s="13">
        <v>600</v>
      </c>
      <c r="F18" s="13" t="s">
        <v>362</v>
      </c>
      <c r="G18" s="13">
        <v>310</v>
      </c>
      <c r="H18" s="14" t="s">
        <v>55</v>
      </c>
    </row>
    <row r="19" spans="1:8" x14ac:dyDescent="0.25">
      <c r="A19" s="4"/>
      <c r="B19" s="5"/>
      <c r="C19" s="5"/>
      <c r="D19" s="5"/>
      <c r="E19" s="5"/>
      <c r="F19" s="5"/>
      <c r="G19" s="5"/>
      <c r="H19" s="8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G11" sqref="G11"/>
    </sheetView>
  </sheetViews>
  <sheetFormatPr defaultRowHeight="15" x14ac:dyDescent="0.25"/>
  <cols>
    <col min="1" max="1" width="18.7109375" customWidth="1"/>
    <col min="2" max="2" width="16.85546875" bestFit="1" customWidth="1"/>
    <col min="3" max="4" width="14" customWidth="1"/>
    <col min="5" max="5" width="15" bestFit="1" customWidth="1"/>
    <col min="6" max="6" width="24" bestFit="1" customWidth="1"/>
    <col min="7" max="7" width="21.140625" bestFit="1" customWidth="1"/>
    <col min="8" max="8" width="33" customWidth="1"/>
  </cols>
  <sheetData>
    <row r="1" spans="1:11" ht="19.5" x14ac:dyDescent="0.3">
      <c r="A1" s="2" t="s">
        <v>3</v>
      </c>
      <c r="B1" s="2"/>
      <c r="C1" s="2"/>
      <c r="D1" s="2"/>
    </row>
    <row r="2" spans="1:11" x14ac:dyDescent="0.25">
      <c r="A2" s="1" t="s">
        <v>10</v>
      </c>
      <c r="B2">
        <v>9963</v>
      </c>
      <c r="C2" t="s">
        <v>4</v>
      </c>
      <c r="F2" s="1"/>
    </row>
    <row r="3" spans="1:11" x14ac:dyDescent="0.25">
      <c r="A3" s="1" t="s">
        <v>2</v>
      </c>
      <c r="B3">
        <v>600</v>
      </c>
    </row>
    <row r="4" spans="1:11" x14ac:dyDescent="0.25">
      <c r="A4" s="1" t="s">
        <v>9</v>
      </c>
      <c r="B4" s="28" t="s">
        <v>340</v>
      </c>
      <c r="C4" s="1" t="s">
        <v>718</v>
      </c>
    </row>
    <row r="6" spans="1:11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11" ht="17.25" x14ac:dyDescent="0.25">
      <c r="A7" s="23" t="s">
        <v>373</v>
      </c>
      <c r="B7" s="23" t="s">
        <v>282</v>
      </c>
      <c r="C7" s="5" t="s">
        <v>14</v>
      </c>
      <c r="D7" s="23" t="s">
        <v>7</v>
      </c>
      <c r="E7" s="23">
        <v>600</v>
      </c>
      <c r="F7" s="23" t="s">
        <v>11</v>
      </c>
      <c r="G7" s="23">
        <v>310</v>
      </c>
      <c r="H7" s="24" t="s">
        <v>374</v>
      </c>
      <c r="I7" s="11"/>
      <c r="J7" s="11"/>
      <c r="K7" s="11"/>
    </row>
    <row r="8" spans="1:11" ht="17.25" x14ac:dyDescent="0.25">
      <c r="A8" s="23" t="s">
        <v>375</v>
      </c>
      <c r="B8" s="23" t="s">
        <v>286</v>
      </c>
      <c r="C8" s="5" t="s">
        <v>15</v>
      </c>
      <c r="D8" s="23" t="s">
        <v>7</v>
      </c>
      <c r="E8" s="23">
        <v>600</v>
      </c>
      <c r="F8" s="23" t="s">
        <v>11</v>
      </c>
      <c r="G8" s="23">
        <v>310</v>
      </c>
      <c r="H8" s="24" t="s">
        <v>381</v>
      </c>
      <c r="I8" s="11"/>
      <c r="J8" s="11"/>
      <c r="K8" s="11"/>
    </row>
    <row r="9" spans="1:11" ht="17.25" x14ac:dyDescent="0.25">
      <c r="A9" s="23" t="s">
        <v>376</v>
      </c>
      <c r="B9" s="5" t="s">
        <v>293</v>
      </c>
      <c r="C9" s="5" t="s">
        <v>15</v>
      </c>
      <c r="D9" s="5" t="s">
        <v>7</v>
      </c>
      <c r="E9" s="23">
        <v>600</v>
      </c>
      <c r="F9" s="5" t="s">
        <v>32</v>
      </c>
      <c r="G9" s="5">
        <v>310</v>
      </c>
      <c r="H9" s="24" t="s">
        <v>381</v>
      </c>
    </row>
    <row r="10" spans="1:11" s="33" customFormat="1" ht="17.25" x14ac:dyDescent="0.25">
      <c r="A10" s="72" t="s">
        <v>377</v>
      </c>
      <c r="B10" s="72" t="s">
        <v>296</v>
      </c>
      <c r="C10" s="41" t="s">
        <v>15</v>
      </c>
      <c r="D10" s="41" t="s">
        <v>7</v>
      </c>
      <c r="E10" s="72">
        <v>600</v>
      </c>
      <c r="F10" s="41" t="s">
        <v>11</v>
      </c>
      <c r="G10" s="41">
        <v>310</v>
      </c>
      <c r="H10" s="73" t="s">
        <v>381</v>
      </c>
    </row>
    <row r="11" spans="1:11" ht="17.25" x14ac:dyDescent="0.25">
      <c r="A11" s="23" t="s">
        <v>378</v>
      </c>
      <c r="B11" s="5" t="s">
        <v>299</v>
      </c>
      <c r="C11" s="5" t="s">
        <v>15</v>
      </c>
      <c r="D11" s="5" t="s">
        <v>7</v>
      </c>
      <c r="E11" s="23">
        <v>600</v>
      </c>
      <c r="F11" s="5" t="s">
        <v>362</v>
      </c>
      <c r="G11" s="5">
        <v>310</v>
      </c>
      <c r="H11" s="24" t="s">
        <v>381</v>
      </c>
    </row>
    <row r="12" spans="1:11" ht="17.25" x14ac:dyDescent="0.25">
      <c r="A12" s="23" t="s">
        <v>379</v>
      </c>
      <c r="B12" s="13" t="s">
        <v>307</v>
      </c>
      <c r="C12" s="5" t="s">
        <v>15</v>
      </c>
      <c r="D12" s="5" t="s">
        <v>13</v>
      </c>
      <c r="E12" s="23">
        <v>600</v>
      </c>
      <c r="F12" s="13" t="s">
        <v>11</v>
      </c>
      <c r="G12" s="13">
        <v>310</v>
      </c>
      <c r="H12" s="24" t="s">
        <v>382</v>
      </c>
    </row>
    <row r="13" spans="1:11" ht="17.25" x14ac:dyDescent="0.25">
      <c r="A13" s="23" t="s">
        <v>380</v>
      </c>
      <c r="B13" s="13" t="s">
        <v>308</v>
      </c>
      <c r="C13" s="5" t="s">
        <v>15</v>
      </c>
      <c r="D13" s="5" t="s">
        <v>13</v>
      </c>
      <c r="E13" s="23">
        <v>600</v>
      </c>
      <c r="F13" s="5" t="s">
        <v>362</v>
      </c>
      <c r="G13" s="13">
        <v>310</v>
      </c>
      <c r="H13" s="24" t="s">
        <v>382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G11" sqref="G11"/>
    </sheetView>
  </sheetViews>
  <sheetFormatPr defaultRowHeight="15" x14ac:dyDescent="0.25"/>
  <cols>
    <col min="1" max="1" width="18.7109375" customWidth="1"/>
    <col min="2" max="2" width="16.85546875" bestFit="1" customWidth="1"/>
    <col min="3" max="3" width="18.5703125" customWidth="1"/>
    <col min="4" max="4" width="14" customWidth="1"/>
    <col min="5" max="5" width="15" bestFit="1" customWidth="1"/>
    <col min="6" max="6" width="25.5703125" customWidth="1"/>
    <col min="7" max="7" width="21.140625" bestFit="1" customWidth="1"/>
    <col min="8" max="8" width="33" customWidth="1"/>
  </cols>
  <sheetData>
    <row r="1" spans="1:8" ht="19.5" x14ac:dyDescent="0.3">
      <c r="A1" s="2" t="s">
        <v>3</v>
      </c>
      <c r="B1" s="2"/>
      <c r="C1" s="2"/>
      <c r="D1" s="2"/>
    </row>
    <row r="2" spans="1:8" x14ac:dyDescent="0.25">
      <c r="A2" s="1" t="s">
        <v>10</v>
      </c>
      <c r="B2" s="29">
        <v>9966</v>
      </c>
      <c r="C2" t="s">
        <v>4</v>
      </c>
      <c r="F2" s="1"/>
    </row>
    <row r="3" spans="1:8" x14ac:dyDescent="0.25">
      <c r="A3" s="1" t="s">
        <v>2</v>
      </c>
      <c r="B3">
        <v>500</v>
      </c>
    </row>
    <row r="4" spans="1:8" x14ac:dyDescent="0.25">
      <c r="A4" s="1" t="s">
        <v>9</v>
      </c>
      <c r="B4" s="28" t="s">
        <v>340</v>
      </c>
      <c r="C4" s="1" t="s">
        <v>736</v>
      </c>
      <c r="E4" t="s">
        <v>710</v>
      </c>
    </row>
    <row r="5" spans="1:8" x14ac:dyDescent="0.25">
      <c r="C5" s="1"/>
    </row>
    <row r="6" spans="1:8" ht="19.5" x14ac:dyDescent="0.3">
      <c r="A6" s="3" t="s">
        <v>0</v>
      </c>
      <c r="B6" s="3" t="s">
        <v>5</v>
      </c>
      <c r="C6" s="3" t="s">
        <v>6</v>
      </c>
      <c r="D6" s="3" t="s">
        <v>8</v>
      </c>
      <c r="E6" s="3" t="s">
        <v>57</v>
      </c>
      <c r="F6" s="3" t="s">
        <v>1</v>
      </c>
      <c r="G6" s="3" t="s">
        <v>12</v>
      </c>
      <c r="H6" s="3" t="s">
        <v>9</v>
      </c>
    </row>
    <row r="7" spans="1:8" ht="17.25" x14ac:dyDescent="0.25">
      <c r="A7" s="23" t="s">
        <v>594</v>
      </c>
      <c r="B7" s="23" t="s">
        <v>282</v>
      </c>
      <c r="C7" s="5" t="s">
        <v>14</v>
      </c>
      <c r="D7" s="23" t="s">
        <v>7</v>
      </c>
      <c r="E7" s="23">
        <v>500</v>
      </c>
      <c r="F7" s="23" t="s">
        <v>11</v>
      </c>
      <c r="G7" s="23">
        <v>310</v>
      </c>
      <c r="H7" s="24" t="s">
        <v>43</v>
      </c>
    </row>
    <row r="8" spans="1:8" ht="17.25" x14ac:dyDescent="0.25">
      <c r="A8" s="23" t="s">
        <v>595</v>
      </c>
      <c r="B8" s="23" t="s">
        <v>286</v>
      </c>
      <c r="C8" s="5" t="s">
        <v>15</v>
      </c>
      <c r="D8" s="23" t="s">
        <v>7</v>
      </c>
      <c r="E8" s="23">
        <v>500</v>
      </c>
      <c r="F8" s="23" t="s">
        <v>11</v>
      </c>
      <c r="G8" s="23">
        <v>310</v>
      </c>
      <c r="H8" s="24" t="s">
        <v>601</v>
      </c>
    </row>
    <row r="9" spans="1:8" ht="17.25" x14ac:dyDescent="0.25">
      <c r="A9" s="23" t="s">
        <v>596</v>
      </c>
      <c r="B9" s="5" t="s">
        <v>311</v>
      </c>
      <c r="C9" s="5" t="s">
        <v>15</v>
      </c>
      <c r="D9" s="5" t="s">
        <v>7</v>
      </c>
      <c r="E9" s="23">
        <v>500</v>
      </c>
      <c r="F9" s="5" t="s">
        <v>685</v>
      </c>
      <c r="G9" s="5">
        <v>310</v>
      </c>
      <c r="H9" s="24" t="s">
        <v>601</v>
      </c>
    </row>
    <row r="10" spans="1:8" s="33" customFormat="1" ht="17.25" x14ac:dyDescent="0.25">
      <c r="A10" s="72" t="s">
        <v>597</v>
      </c>
      <c r="B10" s="72" t="s">
        <v>296</v>
      </c>
      <c r="C10" s="41" t="s">
        <v>15</v>
      </c>
      <c r="D10" s="41" t="s">
        <v>7</v>
      </c>
      <c r="E10" s="72">
        <v>500</v>
      </c>
      <c r="F10" s="41" t="s">
        <v>11</v>
      </c>
      <c r="G10" s="41">
        <v>310</v>
      </c>
      <c r="H10" s="73" t="s">
        <v>601</v>
      </c>
    </row>
    <row r="11" spans="1:8" ht="17.25" x14ac:dyDescent="0.25">
      <c r="A11" s="23" t="s">
        <v>598</v>
      </c>
      <c r="B11" s="5" t="s">
        <v>311</v>
      </c>
      <c r="C11" s="5" t="s">
        <v>15</v>
      </c>
      <c r="D11" s="5" t="s">
        <v>7</v>
      </c>
      <c r="E11" s="23">
        <v>500</v>
      </c>
      <c r="F11" s="5" t="s">
        <v>686</v>
      </c>
      <c r="G11" s="5">
        <v>310</v>
      </c>
      <c r="H11" s="24" t="s">
        <v>615</v>
      </c>
    </row>
    <row r="12" spans="1:8" ht="17.25" x14ac:dyDescent="0.25">
      <c r="A12" s="23" t="s">
        <v>599</v>
      </c>
      <c r="B12" s="13" t="s">
        <v>307</v>
      </c>
      <c r="C12" s="5" t="s">
        <v>15</v>
      </c>
      <c r="D12" s="5" t="s">
        <v>13</v>
      </c>
      <c r="E12" s="23">
        <v>500</v>
      </c>
      <c r="F12" s="13" t="s">
        <v>11</v>
      </c>
      <c r="G12" s="13">
        <v>310</v>
      </c>
      <c r="H12" s="24" t="s">
        <v>146</v>
      </c>
    </row>
    <row r="13" spans="1:8" ht="17.25" x14ac:dyDescent="0.25">
      <c r="A13" s="23" t="s">
        <v>600</v>
      </c>
      <c r="B13" s="13" t="s">
        <v>366</v>
      </c>
      <c r="C13" s="5" t="s">
        <v>15</v>
      </c>
      <c r="D13" s="5" t="s">
        <v>13</v>
      </c>
      <c r="E13" s="23">
        <v>500</v>
      </c>
      <c r="F13" s="5" t="s">
        <v>686</v>
      </c>
      <c r="G13" s="13">
        <v>310</v>
      </c>
      <c r="H13" s="24" t="s">
        <v>614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Exp Codes</vt:lpstr>
      <vt:lpstr>1247</vt:lpstr>
      <vt:lpstr>1894</vt:lpstr>
      <vt:lpstr>2146</vt:lpstr>
      <vt:lpstr>2461</vt:lpstr>
      <vt:lpstr>2974</vt:lpstr>
      <vt:lpstr>3655</vt:lpstr>
      <vt:lpstr>3676</vt:lpstr>
      <vt:lpstr>3897</vt:lpstr>
      <vt:lpstr>4233</vt:lpstr>
      <vt:lpstr>4533</vt:lpstr>
      <vt:lpstr>5417</vt:lpstr>
      <vt:lpstr>5422</vt:lpstr>
      <vt:lpstr>5479</vt:lpstr>
      <vt:lpstr>5487</vt:lpstr>
      <vt:lpstr>6211</vt:lpstr>
      <vt:lpstr>6272</vt:lpstr>
      <vt:lpstr>6324</vt:lpstr>
      <vt:lpstr>7244</vt:lpstr>
      <vt:lpstr>7425</vt:lpstr>
      <vt:lpstr>8179</vt:lpstr>
      <vt:lpstr>8473</vt:lpstr>
      <vt:lpstr>8495</vt:lpstr>
      <vt:lpstr>8543</vt:lpstr>
      <vt:lpstr>8822</vt:lpstr>
      <vt:lpstr>9516</vt:lpstr>
      <vt:lpstr>9936</vt:lpstr>
      <vt:lpstr>9963</vt:lpstr>
      <vt:lpstr>9966</vt:lpstr>
    </vt:vector>
  </TitlesOfParts>
  <Company>University of Maryland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Brinson</dc:creator>
  <cp:lastModifiedBy>Rob Brinson</cp:lastModifiedBy>
  <dcterms:created xsi:type="dcterms:W3CDTF">2015-10-23T13:28:49Z</dcterms:created>
  <dcterms:modified xsi:type="dcterms:W3CDTF">2017-09-18T17:44:27Z</dcterms:modified>
</cp:coreProperties>
</file>